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45" windowWidth="14805" windowHeight="7170" firstSheet="12" activeTab="17"/>
  </bookViews>
  <sheets>
    <sheet name="заголовочная" sheetId="1" r:id="rId1"/>
    <sheet name="цели, виды деят, услуги" sheetId="2" r:id="rId2"/>
    <sheet name="фин. состояние" sheetId="5" r:id="rId3"/>
    <sheet name="поступления и выплаты 2018" sheetId="6" r:id="rId4"/>
    <sheet name="поступл. и выплаты 2019" sheetId="32" r:id="rId5"/>
    <sheet name="поступл. и выплаты 2020" sheetId="31" r:id="rId6"/>
    <sheet name="закупка ТРУ" sheetId="8" r:id="rId7"/>
    <sheet name="справочная" sheetId="10" r:id="rId8"/>
    <sheet name="обоснование (210) 1" sheetId="11" r:id="rId9"/>
    <sheet name="Обоснование 31.12.18" sheetId="37" r:id="rId10"/>
    <sheet name="обоснование (210) 2. (2)" sheetId="30" r:id="rId11"/>
    <sheet name="обоснование (210) 3." sheetId="12" r:id="rId12"/>
    <sheet name="обоснование (220)" sheetId="15" r:id="rId13"/>
    <sheet name="обоснование (230)" sheetId="16" r:id="rId14"/>
    <sheet name="обоснование (240-250)" sheetId="18" r:id="rId15"/>
    <sheet name="обоснование (260) 1" sheetId="20" r:id="rId16"/>
    <sheet name="обоснование (260) 4" sheetId="24" r:id="rId17"/>
    <sheet name="обоснование (260) 6" sheetId="26" r:id="rId18"/>
    <sheet name="Лист1" sheetId="35" r:id="rId19"/>
  </sheets>
  <definedNames>
    <definedName name="___INDEX_SHEET___ASAP_Utilities" localSheetId="10">#REF!</definedName>
    <definedName name="___INDEX_SHEET___ASAP_Utilities">#REF!</definedName>
    <definedName name="_xlnm._FilterDatabase" localSheetId="6" hidden="1">'закупка ТРУ'!$A$7:$I$7</definedName>
    <definedName name="_xlnm._FilterDatabase" localSheetId="3" hidden="1">'поступления и выплаты 2018'!$A$6:$I$6</definedName>
    <definedName name="_xlnm._FilterDatabase" localSheetId="7" hidden="1">справочная!$A$4:$C$4</definedName>
    <definedName name="_xlnm._FilterDatabase" localSheetId="2" hidden="1">'фин. состояние'!$A$20:$H$43</definedName>
    <definedName name="_xlnm.Print_Titles" localSheetId="0">'цели, виды деят, услуги'!#REF!</definedName>
    <definedName name="_xlnm.Print_Titles" localSheetId="6">#REF!</definedName>
    <definedName name="_xlnm.Print_Titles" localSheetId="3">#REF!</definedName>
    <definedName name="_xlnm.Print_Titles" localSheetId="7">#REF!</definedName>
    <definedName name="_xlnm.Print_Titles" localSheetId="1">#REF!</definedName>
    <definedName name="_xlnm.Print_Area" localSheetId="0">заголовочная!$A$1:$G$29</definedName>
    <definedName name="_xlnm.Print_Area" localSheetId="6">'закупка ТРУ'!$A$1:$L$25</definedName>
    <definedName name="_xlnm.Print_Area" localSheetId="8">'обоснование (210) 1'!$A$1:$J$35</definedName>
    <definedName name="_xlnm.Print_Area" localSheetId="10">'обоснование (210) 2. (2)'!$A$1:$E$21</definedName>
    <definedName name="_xlnm.Print_Area" localSheetId="11">'обоснование (210) 3.'!$A$1:$F$39</definedName>
    <definedName name="_xlnm.Print_Area" localSheetId="13">'обоснование (230)'!$A$1:$E$37</definedName>
    <definedName name="_xlnm.Print_Area" localSheetId="15">'обоснование (260) 1'!$A$1:$F$54</definedName>
    <definedName name="_xlnm.Print_Area" localSheetId="16">'обоснование (260) 4'!$A$1:$F$55</definedName>
    <definedName name="_xlnm.Print_Area" localSheetId="17">'обоснование (260) 6'!$A$1:$F$399</definedName>
    <definedName name="_xlnm.Print_Area" localSheetId="3">'поступления и выплаты 2018'!$A$1:$K$54</definedName>
    <definedName name="_xlnm.Print_Area" localSheetId="7">справочная!$A$1:$E$11</definedName>
    <definedName name="_xlnm.Print_Area" localSheetId="2">'фин. состояние'!$A$1:$C$49</definedName>
    <definedName name="_xlnm.Print_Area" localSheetId="1">'цели, виды деят, услуги'!$A$1:$L$21</definedName>
  </definedNames>
  <calcPr calcId="162913"/>
</workbook>
</file>

<file path=xl/calcChain.xml><?xml version="1.0" encoding="utf-8"?>
<calcChain xmlns="http://schemas.openxmlformats.org/spreadsheetml/2006/main">
  <c r="D29" i="26" l="1"/>
  <c r="D16" i="11"/>
  <c r="E47" i="24" l="1"/>
  <c r="E15" i="16" l="1"/>
  <c r="H32" i="11"/>
  <c r="D26" i="11"/>
  <c r="G19" i="11"/>
  <c r="F182" i="26" l="1"/>
  <c r="F205" i="26"/>
  <c r="F364" i="26"/>
  <c r="F345" i="26"/>
  <c r="F249" i="26"/>
  <c r="F224" i="26"/>
  <c r="F128" i="26"/>
  <c r="F120" i="26"/>
  <c r="E49" i="26" l="1"/>
  <c r="E14" i="24" l="1"/>
  <c r="F46" i="20" l="1"/>
  <c r="E31" i="26" l="1"/>
  <c r="D31" i="26" l="1"/>
  <c r="F68" i="26" l="1"/>
  <c r="H33" i="11"/>
  <c r="C33" i="11"/>
  <c r="D32" i="11"/>
  <c r="J32" i="11" s="1"/>
  <c r="H31" i="11"/>
  <c r="D31" i="11" s="1"/>
  <c r="J31" i="11" s="1"/>
  <c r="H30" i="11"/>
  <c r="D30" i="11" s="1"/>
  <c r="J30" i="11" s="1"/>
  <c r="D29" i="11"/>
  <c r="J29" i="11" s="1"/>
  <c r="D28" i="11"/>
  <c r="J28" i="11" s="1"/>
  <c r="H27" i="11"/>
  <c r="F27" i="11"/>
  <c r="J26" i="11"/>
  <c r="H25" i="11"/>
  <c r="J25" i="11" s="1"/>
  <c r="H24" i="11"/>
  <c r="F24" i="11"/>
  <c r="H23" i="11"/>
  <c r="F23" i="11"/>
  <c r="H22" i="11"/>
  <c r="F22" i="11"/>
  <c r="D22" i="11"/>
  <c r="J22" i="11" s="1"/>
  <c r="H21" i="11"/>
  <c r="F21" i="11"/>
  <c r="D21" i="11" s="1"/>
  <c r="J21" i="11" s="1"/>
  <c r="H20" i="11"/>
  <c r="F20" i="11"/>
  <c r="D20" i="11" s="1"/>
  <c r="J20" i="11" s="1"/>
  <c r="D19" i="11"/>
  <c r="J19" i="11" s="1"/>
  <c r="H18" i="11"/>
  <c r="D18" i="11" s="1"/>
  <c r="J18" i="11" s="1"/>
  <c r="H17" i="11"/>
  <c r="D17" i="11" s="1"/>
  <c r="J17" i="11" s="1"/>
  <c r="H16" i="11"/>
  <c r="J16" i="11" s="1"/>
  <c r="D15" i="11"/>
  <c r="J15" i="11" s="1"/>
  <c r="H14" i="11"/>
  <c r="D14" i="11" s="1"/>
  <c r="J14" i="11" s="1"/>
  <c r="D13" i="11"/>
  <c r="J13" i="11" s="1"/>
  <c r="D24" i="11" l="1"/>
  <c r="J24" i="11" s="1"/>
  <c r="D23" i="11"/>
  <c r="J23" i="11" s="1"/>
  <c r="D27" i="11"/>
  <c r="J27" i="11" s="1"/>
  <c r="J33" i="11" s="1"/>
  <c r="F42" i="20"/>
  <c r="E24" i="16"/>
  <c r="F20" i="12"/>
  <c r="H33" i="37" l="1"/>
  <c r="C33" i="37"/>
  <c r="D32" i="37"/>
  <c r="J32" i="37" s="1"/>
  <c r="D31" i="37"/>
  <c r="J31" i="37" s="1"/>
  <c r="H30" i="37"/>
  <c r="D30" i="37"/>
  <c r="J30" i="37" s="1"/>
  <c r="D29" i="37"/>
  <c r="J29" i="37" s="1"/>
  <c r="H28" i="37"/>
  <c r="D28" i="37" s="1"/>
  <c r="J28" i="37" s="1"/>
  <c r="H27" i="37"/>
  <c r="F27" i="37"/>
  <c r="D27" i="37" s="1"/>
  <c r="J27" i="37" s="1"/>
  <c r="D26" i="37"/>
  <c r="J26" i="37" s="1"/>
  <c r="H25" i="37"/>
  <c r="D25" i="37"/>
  <c r="J25" i="37" s="1"/>
  <c r="H24" i="37"/>
  <c r="F24" i="37"/>
  <c r="D24" i="37" s="1"/>
  <c r="J24" i="37" s="1"/>
  <c r="H23" i="37"/>
  <c r="F23" i="37"/>
  <c r="D23" i="37"/>
  <c r="J23" i="37" s="1"/>
  <c r="H22" i="37"/>
  <c r="F22" i="37"/>
  <c r="D22" i="37" s="1"/>
  <c r="J22" i="37" s="1"/>
  <c r="H21" i="37"/>
  <c r="F21" i="37"/>
  <c r="D21" i="37"/>
  <c r="J21" i="37" s="1"/>
  <c r="H20" i="37"/>
  <c r="F20" i="37"/>
  <c r="D20" i="37" s="1"/>
  <c r="J20" i="37" s="1"/>
  <c r="H19" i="37"/>
  <c r="D19" i="37" s="1"/>
  <c r="J19" i="37" s="1"/>
  <c r="H18" i="37"/>
  <c r="D18" i="37"/>
  <c r="J18" i="37" s="1"/>
  <c r="H17" i="37"/>
  <c r="D17" i="37" s="1"/>
  <c r="J17" i="37" s="1"/>
  <c r="H16" i="37"/>
  <c r="D16" i="37" s="1"/>
  <c r="J16" i="37" s="1"/>
  <c r="D15" i="37"/>
  <c r="J15" i="37" s="1"/>
  <c r="H14" i="37"/>
  <c r="D14" i="37" s="1"/>
  <c r="J14" i="37" s="1"/>
  <c r="H13" i="37"/>
  <c r="D13" i="37" s="1"/>
  <c r="J13" i="37" s="1"/>
  <c r="D10" i="30"/>
  <c r="J33" i="37" l="1"/>
  <c r="E33" i="16" l="1"/>
  <c r="D14" i="30"/>
  <c r="C150" i="35" l="1"/>
  <c r="C130" i="35"/>
  <c r="E105" i="35"/>
  <c r="E38" i="35"/>
  <c r="D7" i="32" l="1"/>
  <c r="E7" i="32"/>
  <c r="D17" i="32"/>
  <c r="E17" i="32" s="1"/>
  <c r="E30" i="32"/>
  <c r="D23" i="32"/>
  <c r="E23" i="32" s="1"/>
  <c r="E28" i="20" l="1"/>
  <c r="D16" i="31" l="1"/>
  <c r="E16" i="32"/>
  <c r="D16" i="32"/>
  <c r="E45" i="31"/>
  <c r="E44" i="31"/>
  <c r="E43" i="31"/>
  <c r="E42" i="31"/>
  <c r="E41" i="31"/>
  <c r="E40" i="31"/>
  <c r="E39" i="31"/>
  <c r="E38" i="31"/>
  <c r="D37" i="31"/>
  <c r="E36" i="31"/>
  <c r="E35" i="31"/>
  <c r="E34" i="31"/>
  <c r="E33" i="31"/>
  <c r="E32" i="31"/>
  <c r="E31" i="31"/>
  <c r="E30" i="31"/>
  <c r="D29" i="31"/>
  <c r="D15" i="31" s="1"/>
  <c r="D23" i="31"/>
  <c r="E23" i="31" s="1"/>
  <c r="E17" i="31"/>
  <c r="E16" i="31" s="1"/>
  <c r="E45" i="32"/>
  <c r="E44" i="32"/>
  <c r="E43" i="32"/>
  <c r="E42" i="32"/>
  <c r="E41" i="32"/>
  <c r="E40" i="32"/>
  <c r="E39" i="32"/>
  <c r="E38" i="32"/>
  <c r="D37" i="32"/>
  <c r="E36" i="32"/>
  <c r="E35" i="32"/>
  <c r="E34" i="32"/>
  <c r="E33" i="32"/>
  <c r="E32" i="32"/>
  <c r="E31" i="32"/>
  <c r="E29" i="32" s="1"/>
  <c r="E15" i="32" s="1"/>
  <c r="D29" i="32"/>
  <c r="E15" i="31" l="1"/>
  <c r="E29" i="31"/>
  <c r="D15" i="32"/>
  <c r="F50" i="20" l="1"/>
  <c r="F48" i="20"/>
  <c r="F44" i="20"/>
  <c r="F14" i="20"/>
  <c r="F52" i="20" l="1"/>
  <c r="D20" i="30"/>
</calcChain>
</file>

<file path=xl/sharedStrings.xml><?xml version="1.0" encoding="utf-8"?>
<sst xmlns="http://schemas.openxmlformats.org/spreadsheetml/2006/main" count="1879" uniqueCount="937">
  <si>
    <t/>
  </si>
  <si>
    <t>УТВЕРЖДАЮ:</t>
  </si>
  <si>
    <t>Наименование учреждения:</t>
  </si>
  <si>
    <t>Адрес фактического местоположения: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</si>
  <si>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</si>
  <si>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</si>
  <si>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</si>
  <si>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</si>
  <si>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</si>
  <si>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</si>
  <si>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</si>
  <si>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Сумма</t>
  </si>
  <si>
    <t>Показатели финансового состояния учреждения</t>
  </si>
  <si>
    <t>Нефинансовые активы,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</si>
  <si>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</si>
  <si>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</si>
  <si>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</si>
  <si>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</si>
  <si>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</si>
  <si>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</si>
  <si>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субсидия на финансовое обеспечение выполнения государственного задания</t>
  </si>
  <si>
    <t>субсидии на иные цели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</si>
  <si>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</si>
  <si>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</si>
  <si>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</si>
  <si>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</si>
  <si>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</si>
  <si>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</si>
  <si>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</si>
  <si>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</si>
  <si>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</si>
  <si>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</si>
  <si>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</si>
  <si>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</si>
  <si>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</si>
  <si>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</si>
  <si>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</si>
  <si>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</si>
  <si>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</si>
  <si>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</si>
  <si>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</si>
  <si>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</si>
  <si>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</si>
  <si>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</si>
  <si>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</si>
  <si>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</si>
  <si>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</si>
  <si>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</si>
  <si>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</si>
  <si>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</si>
  <si>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</si>
  <si>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</si>
  <si>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</si>
  <si>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</si>
  <si>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Справочная информация</t>
  </si>
  <si>
    <t>(подпись)</t>
  </si>
  <si>
    <t>Код по реестру участников бюджетного процесса, а также юридических лиц, не являющихся участниками бюджетного процесса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</si>
  <si>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</si>
  <si>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</si>
  <si>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</si>
  <si>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из них: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</si>
  <si>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</si>
  <si>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</si>
  <si>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</si>
  <si>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</si>
  <si>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</si>
  <si>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</si>
  <si>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</si>
  <si>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</si>
  <si>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</si>
  <si>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</si>
  <si>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</si>
  <si>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</si>
  <si>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</si>
  <si>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</si>
  <si>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</si>
  <si>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</si>
  <si>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</si>
  <si>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</si>
  <si>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</si>
  <si>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</si>
  <si>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</si>
  <si>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</si>
  <si>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</si>
  <si>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</si>
  <si>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</si>
  <si>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</si>
  <si>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</si>
  <si>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земельного налога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</si>
  <si>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</si>
  <si>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</si>
  <si>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</si>
  <si>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</si>
  <si>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</si>
  <si>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</si>
  <si>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</si>
  <si>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</si>
  <si>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</si>
  <si>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</si>
  <si>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</si>
  <si>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</si>
  <si>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</si>
  <si>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</si>
  <si>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</si>
  <si>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</si>
  <si>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</si>
  <si>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</si>
  <si>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</si>
  <si>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</si>
  <si>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</si>
  <si>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</si>
  <si>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</si>
  <si>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1001</t>
  </si>
  <si>
    <t>2001</t>
  </si>
  <si>
    <t>Сумма, рублей
(с точностью до двух знаков после запятой)</t>
  </si>
  <si>
    <t>010</t>
  </si>
  <si>
    <t>020</t>
  </si>
  <si>
    <t>030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</si>
  <si>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</t>
  </si>
  <si>
    <t>Объем публичных обязательств, всего</t>
  </si>
  <si>
    <t>Объем средств, поступивших во временное распоряжение, всего</t>
  </si>
  <si>
    <t>№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</si>
  <si>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</si>
  <si>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</si>
  <si>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рублей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</si>
  <si>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</si>
  <si>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</si>
  <si>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</si>
  <si>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</si>
  <si>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Районный коэффициент</t>
  </si>
  <si>
    <t>Итого:</t>
  </si>
  <si>
    <t>x</t>
  </si>
  <si>
    <t>Источник финансового обеспечения:</t>
  </si>
  <si>
    <t>Код вида расходов:</t>
  </si>
  <si>
    <t>Наименование расходов</t>
  </si>
  <si>
    <t>Средний размер выплаты на одного работника в день, рублей</t>
  </si>
  <si>
    <t>Количество работников, человек</t>
  </si>
  <si>
    <t>Количество дней</t>
  </si>
  <si>
    <t>Сумма, рублей (гр.3 х гр.4 х гр.5)</t>
  </si>
  <si>
    <t>Выплаты персоналу при направлении в служебные командировки в пределах Российской Федерации, в том числе:</t>
  </si>
  <si>
    <t>компенсация дополнительных расходов, связанных с проживанием вне месте постоянного жительства (суточных)</t>
  </si>
  <si>
    <t>компенсация расходов по проезду в служебные командировки</t>
  </si>
  <si>
    <t>компенсация расходов по найму жилого помещения</t>
  </si>
  <si>
    <t>1.3.</t>
  </si>
  <si>
    <t>Выплаты персоналу при направлении в служебные командировки на территории иностранных государств, в том числе:</t>
  </si>
  <si>
    <t>Пособие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</si>
  <si>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</si>
  <si>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</si>
  <si>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рублей</t>
  </si>
  <si>
    <t>Наименование государственного внебюджетного фонда</t>
  </si>
  <si>
    <t>Размер базы для начисления страховых взносов, рублей</t>
  </si>
  <si>
    <t>Сумма взноса, рублей</t>
  </si>
  <si>
    <t>Страховые взносы в Пенсионный фонд Российской Федерации, всего</t>
  </si>
  <si>
    <t>по ставке 22,0%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</si>
  <si>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</si>
  <si>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</si>
  <si>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</si>
  <si>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обязательное социальное страхование от несчастных случаев на производстве и профессиональных заболеваний по ставке 0,2%</t>
  </si>
  <si>
    <t>Страховые взносы в Федеральный фонд обязательного медицинского страхования, всего (по ставке 5,1%)</t>
  </si>
  <si>
    <t>2. Расчет (обосвание) расходов на социальные и иные выплаты населению (строка 220)</t>
  </si>
  <si>
    <t>Размер одной выплаты, рублей</t>
  </si>
  <si>
    <t>Количество выплат в год</t>
  </si>
  <si>
    <t>Общая сумма выплат, рублей (гр.3 х гр.4)</t>
  </si>
  <si>
    <t>3. Расчет (обоснование) расходов на уплату налогов, сборов и иных платежей</t>
  </si>
  <si>
    <t>Налоговая база, рублей</t>
  </si>
  <si>
    <t>Ставка налога, %</t>
  </si>
  <si>
    <t>Сумма исчисленного налога, подлежащего уплате, рублей (гр.3 х гр.4/100)</t>
  </si>
  <si>
    <t>Налог на имущество организаций, всего:</t>
  </si>
  <si>
    <t>недвижимое имущество</t>
  </si>
  <si>
    <t>переданное в аренду</t>
  </si>
  <si>
    <t>движимое имущество</t>
  </si>
  <si>
    <t>Кадастровая стоимость земельного участка</t>
  </si>
  <si>
    <t>Сумма, рублей (гр.3 х гр.4/100)</t>
  </si>
  <si>
    <t>3.1. Расчет (обоснование) расходов на оплату налога на имущество организаций (строка 231)</t>
  </si>
  <si>
    <t>4. Расчет (обоснование) расходов на безвозмездные перечисления организациям (строка 240)</t>
  </si>
  <si>
    <t>6. Расчет (обоснование) расходов на закупку товаров, работ, услуг</t>
  </si>
  <si>
    <t>Количество номеров</t>
  </si>
  <si>
    <t>Количество платежей в год</t>
  </si>
  <si>
    <t>Стоимость за единицу, рублей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</si>
  <si>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</si>
  <si>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</si>
  <si>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6.1. Расчет (обоснование) расходов на оплату услуг связи (строка 261)</t>
  </si>
  <si>
    <t>6.2. Расчет (обоснование) расходов на оплату транспортных услуг (строка 262)</t>
  </si>
  <si>
    <t>Количество услуг перевозки</t>
  </si>
  <si>
    <t>Цена услуги перевозки, рублей</t>
  </si>
  <si>
    <t>Сумма, рублей (гр.3 х гр.4)</t>
  </si>
  <si>
    <t>Размер потребления ресурсов</t>
  </si>
  <si>
    <t>Тариф (с учетом НДС), рублей</t>
  </si>
  <si>
    <t>Индексация, %</t>
  </si>
  <si>
    <t>Сумма, рублей (гр.4 х гр.5 х гр.6)</t>
  </si>
  <si>
    <t>Электроснабжение, всего</t>
  </si>
  <si>
    <t>Теплоснабжение, всего</t>
  </si>
  <si>
    <t>Горячее водоснабжение, всего</t>
  </si>
  <si>
    <t>Холодное водоснабжение, всего</t>
  </si>
  <si>
    <t>Водоотведение, всего</t>
  </si>
  <si>
    <t>6.3. Расчет (обоснование) расходов на оплату коммунальных услуг (строка 263)</t>
  </si>
  <si>
    <t>Количество</t>
  </si>
  <si>
    <t>Объект</t>
  </si>
  <si>
    <t>Количество работ (услуг)</t>
  </si>
  <si>
    <t>Стоимость работ (услуг), рублей</t>
  </si>
  <si>
    <t>Ремонт (текущий и капитальный) имущества</t>
  </si>
  <si>
    <t>Противопожарные мероприятия, связанные с содержанием имущества</t>
  </si>
  <si>
    <t>Количество договоров</t>
  </si>
  <si>
    <t>Стоимость услуги, рублей</t>
  </si>
  <si>
    <t>6.4. Расчет (обоснование) расходов на оплату аренды имущества (строка 264)</t>
  </si>
  <si>
    <t>6.5. Расчет (обоснование) расходов на оплату работ, услуг по содержанию имущества (строка 265)</t>
  </si>
  <si>
    <t>6.6. Расчет (обоснование) расходов на оплату прочих работ, услуг (строка 266)</t>
  </si>
  <si>
    <t>Средняя стоимость, рублей</t>
  </si>
  <si>
    <t>6.7. Расчет (обоснование) расходов на приобретение основных средств (строка 267)</t>
  </si>
  <si>
    <t>6.8. Расчет (обоснование) расходов на приобретение материальных запасов (строка 268)</t>
  </si>
  <si>
    <t>Единица измерения</t>
  </si>
  <si>
    <t>Цена за единицу, рублей</t>
  </si>
  <si>
    <t>Сумма, рублей (гр.4 х гр.5)</t>
  </si>
  <si>
    <t>на очередной финансовый год</t>
  </si>
  <si>
    <t>на первый год планового периода</t>
  </si>
  <si>
    <t>на второй год планового периода</t>
  </si>
  <si>
    <t xml:space="preserve">Фонд оплаты труда в год, рублей </t>
  </si>
  <si>
    <t>с применением ставки взносов в Фонд социального страхования Российской Федерации по ставке __%</t>
  </si>
  <si>
    <t>обязательное социальное страхование от несчастных случаев на производстве и профессиональных заболеваний по ставке ___%</t>
  </si>
  <si>
    <t>5. Расчет (обоснование) прочих расходов (кроме расходов на закупку товаров, работ, услуг) (строка 250)</t>
  </si>
  <si>
    <t xml:space="preserve">1. Расчеты (обоснования) расходов на выплаты персоналу </t>
  </si>
  <si>
    <t>1.1. Расчеты (обоснования) расходов на оплату труда (строка 211.1)</t>
  </si>
  <si>
    <t xml:space="preserve">1. Расчеты (обоснования) выплат персоналу </t>
  </si>
  <si>
    <t>1.3. Расчеты (обоснования) выплат персоналу при направлении в служебные командировки (строка 212)</t>
  </si>
  <si>
    <t>1.2. Расчеты (обоснования) страховых взносов на обязательное 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(строка 211.2)</t>
  </si>
  <si>
    <t>1.4. Расчеты (обоснования) выплат персоналу по уходу за ребенком (строка 213)</t>
  </si>
  <si>
    <t>Государственное бюджетное учреждение социального обслуживания Брянской области" Социальный приют для детей и подростков г. Новозыбкова"</t>
  </si>
  <si>
    <t>243020, Брянская область, г. Новозыбков, ул. Интернациональная, д. 74 б</t>
  </si>
  <si>
    <t>по ставке10%</t>
  </si>
  <si>
    <t>Экология</t>
  </si>
  <si>
    <t>Интернет</t>
  </si>
  <si>
    <t>электроэнергия</t>
  </si>
  <si>
    <t>теплоэнергия</t>
  </si>
  <si>
    <t>горячее водоснабжение</t>
  </si>
  <si>
    <t>водоснабжение хол.</t>
  </si>
  <si>
    <t>водоотведение</t>
  </si>
  <si>
    <t>ТО приборов учета тепловой энергии</t>
  </si>
  <si>
    <t>ТО пожарной сигнализации</t>
  </si>
  <si>
    <t xml:space="preserve">Техническое обслуживание </t>
  </si>
  <si>
    <t>ТО системы сигнализации</t>
  </si>
  <si>
    <t>18 000,00</t>
  </si>
  <si>
    <t>Заправка огнетушителей</t>
  </si>
  <si>
    <t>Ремонт холод. и прачечного оборудования</t>
  </si>
  <si>
    <t>Ремонт и заправка картриджей</t>
  </si>
  <si>
    <t>Страховка автомобиля</t>
  </si>
  <si>
    <t>Дистанционное обслуживание оборудования системы радиомониторинга</t>
  </si>
  <si>
    <t>Предрейсовый м/о водителя</t>
  </si>
  <si>
    <t>Периодический м/о сотрудников</t>
  </si>
  <si>
    <t>Периодический м/о сотрудников (с томатология)</t>
  </si>
  <si>
    <t>Проведение сан-гигиен и эпидемиологических работ</t>
  </si>
  <si>
    <t>Сопровождение ПП "1С-Предприятие</t>
  </si>
  <si>
    <t>Охрана объекта (здание приюта)</t>
  </si>
  <si>
    <t>244</t>
  </si>
  <si>
    <t>Продукты питания</t>
  </si>
  <si>
    <t>Медикаменты и перевязочный материал</t>
  </si>
  <si>
    <t>Хозяйственные товары</t>
  </si>
  <si>
    <t>ГСМ</t>
  </si>
  <si>
    <t>Мягкий инвентарь</t>
  </si>
  <si>
    <t>Субсидии на финансовое обеспечение выполнения государственного задания учреждения</t>
  </si>
  <si>
    <t>Директор                                С. С. Орешко                                                         Главный  бухгалтер                         М. А. Аверченко</t>
  </si>
  <si>
    <t>Директор</t>
  </si>
  <si>
    <t>Главный бухгалтер</t>
  </si>
  <si>
    <t>Бухгалтер</t>
  </si>
  <si>
    <t>Делопроизводитель</t>
  </si>
  <si>
    <t>Повар</t>
  </si>
  <si>
    <t>Кухонный рабочий</t>
  </si>
  <si>
    <t>Заведующий отделением</t>
  </si>
  <si>
    <t>Воспитатель</t>
  </si>
  <si>
    <t xml:space="preserve">Педагог доп. образования </t>
  </si>
  <si>
    <t>Социальный педагог</t>
  </si>
  <si>
    <t>Педагог-психолог</t>
  </si>
  <si>
    <t>Помощник воспитателя</t>
  </si>
  <si>
    <t>Специалист по соц. работе</t>
  </si>
  <si>
    <t>Заведующая мед. кабинетом</t>
  </si>
  <si>
    <t>Медицинская сестра</t>
  </si>
  <si>
    <t>Заведующая хозяйством</t>
  </si>
  <si>
    <t>Водитель автомобиля</t>
  </si>
  <si>
    <t>Уборщик служебных помещений</t>
  </si>
  <si>
    <t>Машинист по стирке и ремонту спецодежды</t>
  </si>
  <si>
    <t>Рабочий по комплексному обслуживанию и ремонту зданий</t>
  </si>
  <si>
    <t xml:space="preserve">                                     Главный бухгалтер                                                                                        Аверченко М. А.</t>
  </si>
  <si>
    <t>Директор департамента ___________________И. Е. Тимошин</t>
  </si>
  <si>
    <t>Директор                                              С. С. Орешко                                 Главный бухгалтер                                   М. А. Аверченко</t>
  </si>
  <si>
    <t>Директор                                        С. С. Орешко                                 Главный бухгалтер                                                      М. А. Аверченко</t>
  </si>
  <si>
    <t>департамент семьи, социальной и демографической политики Брянской области</t>
  </si>
  <si>
    <t>ПЛАН ФИНАНСОВО-ХОЗЯЙСТВЕННОЙ ДЕЯТЕЛЬНОСТИ</t>
  </si>
  <si>
    <t>Обеспечение временного проживания, социальная помощь и реабилитация несовершеннолетних, оказавшихся в трудной жизненной ситуации и нуждающихся в экстренной социальной помощи государства</t>
  </si>
  <si>
    <t>Директор                                               С. С.   Орешко                         Гл. бухгалтер                                                              М. А. Аверченко</t>
  </si>
  <si>
    <t>Показатели по поступлениям и выплатам учреждения  на 2019 год</t>
  </si>
  <si>
    <t>"27" декабря  2017 г.</t>
  </si>
  <si>
    <t>на 2018 год  и на плановый период 2019 и 2020 год</t>
  </si>
  <si>
    <t>Деятельность по уходу с обеспечением проживания прочая</t>
  </si>
  <si>
    <t>I.</t>
  </si>
  <si>
    <t>Общая балансовая стоимость недвижимого имущества, всего</t>
  </si>
  <si>
    <t>Стоимость имущества, закрепленного собственником имущества за государственным бюджетным (автономным) учреждением на праве оперативного управления</t>
  </si>
  <si>
    <t>Стоимость имущества, приобретенного государственным бюджетным (автономным) учреждением (подразделением) за счет выделенных собственником имущества учреждения средств</t>
  </si>
  <si>
    <t>1.1.2.</t>
  </si>
  <si>
    <t>Стоимость имущества, приобретенного государственным бюджетным (автономным) учреждением (подразделением) за счет доходов, полученных от платной и иной приносящей доход деятельности</t>
  </si>
  <si>
    <t>1.1.3.</t>
  </si>
  <si>
    <t>Остаточная стоимость недвижимого имущества</t>
  </si>
  <si>
    <t>1.1.4.</t>
  </si>
  <si>
    <t>Общая балансовая стоимость движимого имущества, всего</t>
  </si>
  <si>
    <t>Общая балансовая стоимость особо ценного движимого имущества</t>
  </si>
  <si>
    <t>Остаточная стоимость особо ценного движимого имущества</t>
  </si>
  <si>
    <t>1.2.2.</t>
  </si>
  <si>
    <t>Финансовые активы, всего</t>
  </si>
  <si>
    <t>II.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</si>
  <si>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</si>
  <si>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</si>
  <si>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</si>
  <si>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</si>
  <si>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</si>
  <si>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выданным авансам, полученным за счет средств областного бюджета</t>
  </si>
  <si>
    <t>Дебиторская задолженность по выданным авансам за счет доходов, полученных от платной и иной приносящей доход деятельности</t>
  </si>
  <si>
    <t>2.5.</t>
  </si>
  <si>
    <t>Обязательства, всего</t>
  </si>
  <si>
    <t>III.</t>
  </si>
  <si>
    <t>Долговые обязательства</t>
  </si>
  <si>
    <t>Кредиторская задолженность по расчетам с поставщиками и подрядчиками за счет средств областного бюджета</t>
  </si>
  <si>
    <t>Кредиторская задолженность по расчетам с поставщиками и подрядчиками за счет доходов, полученных от оказания платных услуг (выполнения работ) и иной приносящей доход деятельности</t>
  </si>
  <si>
    <t>3.3.</t>
  </si>
  <si>
    <t>Просроченная кредиторская задолженность</t>
  </si>
  <si>
    <t>3.4.</t>
  </si>
  <si>
    <t>Директор                                                 Орешко С. С.</t>
  </si>
  <si>
    <t>Главный бухгалтер                                               Аверченко М. А.</t>
  </si>
  <si>
    <t>2.2. Показатели по поступлениям и выплатам учреждения (подразделения)*</t>
  </si>
  <si>
    <t>Код по бюджетной классификации РФ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</si>
  <si>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</si>
  <si>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</si>
  <si>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государствен-ного задания</t>
  </si>
  <si>
    <t>субсиди на финансове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</si>
  <si>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</si>
  <si>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</si>
  <si>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</si>
  <si>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</si>
  <si>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</si>
  <si>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5.1</t>
  </si>
  <si>
    <t>10 922 095,00</t>
  </si>
  <si>
    <t>10 892 095,00</t>
  </si>
  <si>
    <t>0,00</t>
  </si>
  <si>
    <t>30 000,00</t>
  </si>
  <si>
    <t>в том числе: доходы от собственности</t>
  </si>
  <si>
    <t>доходы от оказания услуг, работ</t>
  </si>
  <si>
    <t>иные субсидии, предоставленные из бюджета</t>
  </si>
  <si>
    <t>210</t>
  </si>
  <si>
    <t>8 102 714,00</t>
  </si>
  <si>
    <t>211</t>
  </si>
  <si>
    <t>6 223 283,00</t>
  </si>
  <si>
    <t>иные выплаты персоналу</t>
  </si>
  <si>
    <t>212</t>
  </si>
  <si>
    <t>взносы на ФОТ</t>
  </si>
  <si>
    <t>213</t>
  </si>
  <si>
    <t>1 879 431,00</t>
  </si>
  <si>
    <t>220</t>
  </si>
  <si>
    <t>230</t>
  </si>
  <si>
    <t>24 555,00</t>
  </si>
  <si>
    <t>безвозмездные перечисления организациям</t>
  </si>
  <si>
    <t>240</t>
  </si>
  <si>
    <t>250</t>
  </si>
  <si>
    <t>расходы на закупку товаров, работ, услуг, всего:</t>
  </si>
  <si>
    <t>260</t>
  </si>
  <si>
    <t>2 794 826,00</t>
  </si>
  <si>
    <t>2 764 826,00</t>
  </si>
  <si>
    <t>Выбытие финансовых активов, всего</t>
  </si>
  <si>
    <t>400</t>
  </si>
  <si>
    <t>Из них: уменьшение остатков средств</t>
  </si>
  <si>
    <t>410</t>
  </si>
  <si>
    <t>Прочие выбытия</t>
  </si>
  <si>
    <t>420</t>
  </si>
  <si>
    <t>Остаток средств на начало года</t>
  </si>
  <si>
    <t>500</t>
  </si>
  <si>
    <t>600</t>
  </si>
  <si>
    <t>Директор                                                              Орешко С. С.</t>
  </si>
  <si>
    <t>Главный бухгалтер                                             Аверченко М. А.</t>
  </si>
  <si>
    <t>2.2.1. Показатели выплат по расходам на закупку товаров, работ, услуг  учреждения (подразделения)*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</si>
  <si>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</si>
  <si>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</si>
  <si>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18 июля 2011 г. № 223-ФЗ "О  закупках товаров, работ, услуг отдельными видами юридических лиц"</t>
  </si>
  <si>
    <t>на 2018г. 
очередной финансовый год</t>
  </si>
  <si>
    <t>на 2019г. 
1-ый год планового периода</t>
  </si>
  <si>
    <t>на 2020г. 
2-ый год планового периода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</si>
  <si>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</si>
  <si>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</si>
  <si>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2018 год</t>
  </si>
  <si>
    <t>2019 год</t>
  </si>
  <si>
    <t>2020 год</t>
  </si>
  <si>
    <t>* Заполняется в порядке, установленном приказом  Минфина России от 28.07.2010 № 81н "О требованиях к плану финансово-хозяйственной деятельности государственного (муниципального) учреждения" ( в редакции приказа от 24.09.2015 №140н)</t>
  </si>
  <si>
    <t>Директор                                                                          Орешко С. С.</t>
  </si>
  <si>
    <t>Главный бухгалтер                                                         Аверченко М. А.</t>
  </si>
  <si>
    <t>3.3. Расчет (обоснование)прочих расходов (кроме расходов на закупку товаров, работ, услуг) (строка 233)</t>
  </si>
  <si>
    <t>Передача прав на использование ПП "Астрал-Отчет"</t>
  </si>
  <si>
    <t>Семинар по 1С-Предприятие</t>
  </si>
  <si>
    <t>13</t>
  </si>
  <si>
    <t>14</t>
  </si>
  <si>
    <t>15</t>
  </si>
  <si>
    <t>3.2. Расчет (обоснование) расходов на оплату прочих налогов и сборов (строка 232)</t>
  </si>
  <si>
    <t>Показатели по поступлениям и выплатам учреждения  на 2020 год</t>
  </si>
  <si>
    <t>Обследование оборудования для списания</t>
  </si>
  <si>
    <t>Приобретено на 01.09.2018</t>
  </si>
  <si>
    <t>Питание</t>
  </si>
  <si>
    <t>Шишова Л. М. (овощи)</t>
  </si>
  <si>
    <t>ИП Зейналов (фрукты, овощи)</t>
  </si>
  <si>
    <t>ООО "Возрождение"( хлеб, батон)</t>
  </si>
  <si>
    <t>ООО "ПродГарант" (молочные продукты)</t>
  </si>
  <si>
    <t>ООО "Эврика" (мясо, рыба, бакалея)</t>
  </si>
  <si>
    <t>Медикаменты на 01.09.2018</t>
  </si>
  <si>
    <t>ГУП "Брянскфармация"</t>
  </si>
  <si>
    <t xml:space="preserve">ГСМ </t>
  </si>
  <si>
    <t>1848,23</t>
  </si>
  <si>
    <t>37,908</t>
  </si>
  <si>
    <t>ИП дегтярев (двери, капот)</t>
  </si>
  <si>
    <t>Краска</t>
  </si>
  <si>
    <t>Масло, тосол</t>
  </si>
  <si>
    <t>Фильтр возд., масл.</t>
  </si>
  <si>
    <t>Фонарь</t>
  </si>
  <si>
    <t>Шланг омывателя</t>
  </si>
  <si>
    <t>шурупы</t>
  </si>
  <si>
    <t xml:space="preserve">Щетка стальная </t>
  </si>
  <si>
    <t>хомут</t>
  </si>
  <si>
    <t>фиксатор</t>
  </si>
  <si>
    <t>паяльник</t>
  </si>
  <si>
    <t>кранштейн</t>
  </si>
  <si>
    <t>распред. Коробеа</t>
  </si>
  <si>
    <t>электрический фонарик</t>
  </si>
  <si>
    <t>тиски слесарные</t>
  </si>
  <si>
    <t>тройник</t>
  </si>
  <si>
    <t>лопаика перфоратора</t>
  </si>
  <si>
    <t>стамеска</t>
  </si>
  <si>
    <t>отвертка</t>
  </si>
  <si>
    <t>напильник</t>
  </si>
  <si>
    <t>припой</t>
  </si>
  <si>
    <t>незамерзайка</t>
  </si>
  <si>
    <t>колодка</t>
  </si>
  <si>
    <t>крепление шурупа</t>
  </si>
  <si>
    <t>лак акриловый</t>
  </si>
  <si>
    <t>коруг самолип</t>
  </si>
  <si>
    <t>лампа</t>
  </si>
  <si>
    <t>омыватель стекол</t>
  </si>
  <si>
    <t>пинцет</t>
  </si>
  <si>
    <t>провода</t>
  </si>
  <si>
    <t>ролик бок. Двери</t>
  </si>
  <si>
    <t>ручка двери</t>
  </si>
  <si>
    <t>струбщина</t>
  </si>
  <si>
    <t xml:space="preserve">уплотнитель черный </t>
  </si>
  <si>
    <t>ареометр универс.</t>
  </si>
  <si>
    <t>блок предохранителей</t>
  </si>
  <si>
    <t>метчик</t>
  </si>
  <si>
    <t>рассеиватель задн. Фонаря</t>
  </si>
  <si>
    <t>стеклоподъемник</t>
  </si>
  <si>
    <t>устройство зарядное</t>
  </si>
  <si>
    <t>фонарь задний</t>
  </si>
  <si>
    <t>антенна</t>
  </si>
  <si>
    <t>АТТ</t>
  </si>
  <si>
    <t>крышка гофры</t>
  </si>
  <si>
    <t>лампочка оранж.</t>
  </si>
  <si>
    <t>моющий триггер</t>
  </si>
  <si>
    <t>ремень</t>
  </si>
  <si>
    <t>рычаг</t>
  </si>
  <si>
    <t>трещетка</t>
  </si>
  <si>
    <t xml:space="preserve">шланг </t>
  </si>
  <si>
    <t>штекер</t>
  </si>
  <si>
    <t>з/п Focusray</t>
  </si>
  <si>
    <t>пушечное сало</t>
  </si>
  <si>
    <t>реле поворотов</t>
  </si>
  <si>
    <t>фонарь Светозар автомоб.</t>
  </si>
  <si>
    <t>Шины летние Кама</t>
  </si>
  <si>
    <t>гвозди</t>
  </si>
  <si>
    <t>скоба</t>
  </si>
  <si>
    <t xml:space="preserve">гайка </t>
  </si>
  <si>
    <t>гайка кг</t>
  </si>
  <si>
    <t>саморезы кг.</t>
  </si>
  <si>
    <t>шайба</t>
  </si>
  <si>
    <t>болт</t>
  </si>
  <si>
    <t xml:space="preserve">сверло </t>
  </si>
  <si>
    <t>гравер</t>
  </si>
  <si>
    <t>Запчасти на 01.09.2018</t>
  </si>
  <si>
    <t xml:space="preserve">Арпефлю </t>
  </si>
  <si>
    <t>25</t>
  </si>
  <si>
    <t>Бронхорус</t>
  </si>
  <si>
    <t>ингалипт</t>
  </si>
  <si>
    <t>синупрет капли</t>
  </si>
  <si>
    <t>ревит</t>
  </si>
  <si>
    <t>парацетамол</t>
  </si>
  <si>
    <t>флемоксин</t>
  </si>
  <si>
    <t>амоксициллин</t>
  </si>
  <si>
    <t>ксилен</t>
  </si>
  <si>
    <t>азитромицин</t>
  </si>
  <si>
    <t>амброксол</t>
  </si>
  <si>
    <t>амоксиклав</t>
  </si>
  <si>
    <t>анальгин</t>
  </si>
  <si>
    <t>уголь активированный</t>
  </si>
  <si>
    <t>дротаверин</t>
  </si>
  <si>
    <t>йод</t>
  </si>
  <si>
    <t>перекись водорода</t>
  </si>
  <si>
    <t>бинт</t>
  </si>
  <si>
    <t>салфетки стер.</t>
  </si>
  <si>
    <t>перчатки нестир.</t>
  </si>
  <si>
    <t>риностоп капли</t>
  </si>
  <si>
    <t>африн спрей</t>
  </si>
  <si>
    <t>жавель-син</t>
  </si>
  <si>
    <t>300</t>
  </si>
  <si>
    <t>аскорбиновая кислота</t>
  </si>
  <si>
    <t>Мягкий инвентарь на 01.09.2018</t>
  </si>
  <si>
    <t>Покрывала</t>
  </si>
  <si>
    <t>одеяло детское</t>
  </si>
  <si>
    <t>одеяло синтеп</t>
  </si>
  <si>
    <t>подушка</t>
  </si>
  <si>
    <t>куртка зимн</t>
  </si>
  <si>
    <t>комплект шарф и шапка</t>
  </si>
  <si>
    <t xml:space="preserve">сапоги </t>
  </si>
  <si>
    <t>сабо девочк.</t>
  </si>
  <si>
    <t>босоножки</t>
  </si>
  <si>
    <t>макасины</t>
  </si>
  <si>
    <t>кроссовки</t>
  </si>
  <si>
    <t xml:space="preserve">кепка летн. </t>
  </si>
  <si>
    <t>трусы девочк.</t>
  </si>
  <si>
    <t>футболка</t>
  </si>
  <si>
    <t>велосипедки</t>
  </si>
  <si>
    <t>шорты девочк.</t>
  </si>
  <si>
    <t>шорты мальч.</t>
  </si>
  <si>
    <t>колготки</t>
  </si>
  <si>
    <t>пододеяльник</t>
  </si>
  <si>
    <t>простыня</t>
  </si>
  <si>
    <t>наволочка</t>
  </si>
  <si>
    <t>платок носовой</t>
  </si>
  <si>
    <t>рюкзак школьный</t>
  </si>
  <si>
    <t>тюль</t>
  </si>
  <si>
    <t>Канцтовары на 01.09.2018</t>
  </si>
  <si>
    <t>скоросшиватель пластик</t>
  </si>
  <si>
    <t>клей</t>
  </si>
  <si>
    <t>корректор</t>
  </si>
  <si>
    <t>антистеплер</t>
  </si>
  <si>
    <t>степлер</t>
  </si>
  <si>
    <t>штемпельная краска</t>
  </si>
  <si>
    <t>самокл. Блок</t>
  </si>
  <si>
    <t>папка скоросшиватель пластик.</t>
  </si>
  <si>
    <t>скоросшиватель дело</t>
  </si>
  <si>
    <t>папка-вкладыш с перфорацией</t>
  </si>
  <si>
    <t>папка на кольцах</t>
  </si>
  <si>
    <t>тетрадь 96 л.</t>
  </si>
  <si>
    <t>ножницы</t>
  </si>
  <si>
    <t>булавки офисные</t>
  </si>
  <si>
    <t>скрепки</t>
  </si>
  <si>
    <t>ручка шар. синяя</t>
  </si>
  <si>
    <t>стержень гелевый</t>
  </si>
  <si>
    <t>ватман</t>
  </si>
  <si>
    <t>Хозяйственные товары на 01.09.2018</t>
  </si>
  <si>
    <t>дихлофос</t>
  </si>
  <si>
    <t>горшок детский</t>
  </si>
  <si>
    <t>памперс</t>
  </si>
  <si>
    <t>светильник</t>
  </si>
  <si>
    <t>пластины от комаров</t>
  </si>
  <si>
    <t>бланки меню-требования</t>
  </si>
  <si>
    <t xml:space="preserve">журнал кладовщика </t>
  </si>
  <si>
    <t>ложка стол.</t>
  </si>
  <si>
    <t>стык</t>
  </si>
  <si>
    <t>плитка половая</t>
  </si>
  <si>
    <t>труба профильная</t>
  </si>
  <si>
    <t xml:space="preserve">держатели </t>
  </si>
  <si>
    <t>заглушка</t>
  </si>
  <si>
    <t>расческа</t>
  </si>
  <si>
    <t>шланг 20 м.</t>
  </si>
  <si>
    <t xml:space="preserve">хомут </t>
  </si>
  <si>
    <t>лопата снег.</t>
  </si>
  <si>
    <t>скребок снег.</t>
  </si>
  <si>
    <t>эл. лампа 150 вт</t>
  </si>
  <si>
    <t xml:space="preserve">эмаль </t>
  </si>
  <si>
    <t>шубка для валика</t>
  </si>
  <si>
    <t>ручка для входной двери</t>
  </si>
  <si>
    <t>крышка б/б</t>
  </si>
  <si>
    <t>АПУНП м.</t>
  </si>
  <si>
    <t>ПУНП м.</t>
  </si>
  <si>
    <t>труба пвх</t>
  </si>
  <si>
    <t>уголок</t>
  </si>
  <si>
    <t xml:space="preserve">муфта </t>
  </si>
  <si>
    <t>крепеж гофры</t>
  </si>
  <si>
    <t>ПВС м.</t>
  </si>
  <si>
    <t>автомат</t>
  </si>
  <si>
    <t>стартер</t>
  </si>
  <si>
    <t>добор 150 мм Венге</t>
  </si>
  <si>
    <t>дюбель с шурупом</t>
  </si>
  <si>
    <t>жидкие гвозди</t>
  </si>
  <si>
    <t>защелка Апекс</t>
  </si>
  <si>
    <t>очиститель пены</t>
  </si>
  <si>
    <t xml:space="preserve">пена монтажная </t>
  </si>
  <si>
    <t>петля</t>
  </si>
  <si>
    <t>ручка-кнопка</t>
  </si>
  <si>
    <t>саморезы</t>
  </si>
  <si>
    <t>сверло по металлу полированное</t>
  </si>
  <si>
    <t>шариковый фиксатор</t>
  </si>
  <si>
    <t>шпатлевка</t>
  </si>
  <si>
    <t>шланг для стир. машины</t>
  </si>
  <si>
    <t>резьба 20/15</t>
  </si>
  <si>
    <t>сенеж 5 л.</t>
  </si>
  <si>
    <t>эл. розетка двойная</t>
  </si>
  <si>
    <t>ВД-40</t>
  </si>
  <si>
    <t>цинкарь</t>
  </si>
  <si>
    <t xml:space="preserve">хомут нейлоновый </t>
  </si>
  <si>
    <t>порог 0,8</t>
  </si>
  <si>
    <t>клей плиточный</t>
  </si>
  <si>
    <t>дюбель6*10</t>
  </si>
  <si>
    <t>плинтус</t>
  </si>
  <si>
    <t>фурнитура к плинтусу</t>
  </si>
  <si>
    <t>грунт</t>
  </si>
  <si>
    <t>смеситель</t>
  </si>
  <si>
    <t xml:space="preserve">подводка смесителя </t>
  </si>
  <si>
    <t>эл. Лампа 75 вт</t>
  </si>
  <si>
    <t>удлинитель 5 м.</t>
  </si>
  <si>
    <t>труба м.</t>
  </si>
  <si>
    <t>угольник</t>
  </si>
  <si>
    <t>шаровой кран</t>
  </si>
  <si>
    <t>клипса</t>
  </si>
  <si>
    <t>комплект для смесителя</t>
  </si>
  <si>
    <t>кран шар.</t>
  </si>
  <si>
    <t>вентиль</t>
  </si>
  <si>
    <t>манжета</t>
  </si>
  <si>
    <t>хомут труб</t>
  </si>
  <si>
    <t>штутцер</t>
  </si>
  <si>
    <t xml:space="preserve">контейнер для мелочей </t>
  </si>
  <si>
    <t>пружина</t>
  </si>
  <si>
    <t>фонарь Космос</t>
  </si>
  <si>
    <t>черенок</t>
  </si>
  <si>
    <t>пемос гель для стирки</t>
  </si>
  <si>
    <t>порошок стир. Автомат</t>
  </si>
  <si>
    <t>тряпка для пола</t>
  </si>
  <si>
    <t>влажные салфетки</t>
  </si>
  <si>
    <t>моющее для посуды</t>
  </si>
  <si>
    <t>ч/с биолан</t>
  </si>
  <si>
    <t>зубная паста</t>
  </si>
  <si>
    <t>мыло хозяйственное</t>
  </si>
  <si>
    <t>чистящее для туалета</t>
  </si>
  <si>
    <t>средство для мытья стекол</t>
  </si>
  <si>
    <t>стиральный порошок</t>
  </si>
  <si>
    <t>резинка для волос набор</t>
  </si>
  <si>
    <t>стакан пластик</t>
  </si>
  <si>
    <t xml:space="preserve">ватные палочки </t>
  </si>
  <si>
    <t>шнур вязаный полипро</t>
  </si>
  <si>
    <t>примщепки</t>
  </si>
  <si>
    <t>м/с для плит</t>
  </si>
  <si>
    <t>пакеты для мусора</t>
  </si>
  <si>
    <t>салфетки</t>
  </si>
  <si>
    <t>губка для обуви</t>
  </si>
  <si>
    <t>крем для обуви</t>
  </si>
  <si>
    <t>моющее средств Сорти</t>
  </si>
  <si>
    <t xml:space="preserve">держатель лейки для душа </t>
  </si>
  <si>
    <t>сода кальцинированная</t>
  </si>
  <si>
    <t>отбеливатель</t>
  </si>
  <si>
    <t>стакан одноразовый</t>
  </si>
  <si>
    <t>фасовка белая упаковка</t>
  </si>
  <si>
    <t xml:space="preserve">клей абсолют </t>
  </si>
  <si>
    <t xml:space="preserve">губка хоз. </t>
  </si>
  <si>
    <t>набор губок</t>
  </si>
  <si>
    <t xml:space="preserve">набор мочалок для посуды </t>
  </si>
  <si>
    <t>коробка с клипсами</t>
  </si>
  <si>
    <t>гель для стирки</t>
  </si>
  <si>
    <t xml:space="preserve">крем для лица </t>
  </si>
  <si>
    <t>органайзер для мелочи</t>
  </si>
  <si>
    <t>Канцтовары</t>
  </si>
  <si>
    <t>Проверка горючести чердачного покрытия</t>
  </si>
  <si>
    <t>Техосмотр автомобиля</t>
  </si>
  <si>
    <t>Запчасти</t>
  </si>
  <si>
    <t>компенсация расходов по медицинскому осмотру сотрудников</t>
  </si>
  <si>
    <t>Транспортный налог ГАЗ 2217</t>
  </si>
  <si>
    <t>Транспортный налог ГАЗ -322121</t>
  </si>
  <si>
    <t>Обучение по ПДД</t>
  </si>
  <si>
    <t>Итого Исчислено</t>
  </si>
  <si>
    <t>Утверждено</t>
  </si>
  <si>
    <t>Госпошлина</t>
  </si>
  <si>
    <t>Исчислено</t>
  </si>
  <si>
    <t>Прием, транспортирование, обработка, обезвреживание, захоронение ТКО</t>
  </si>
  <si>
    <t xml:space="preserve"> </t>
  </si>
  <si>
    <t>Директор                           Ю. Г. Иванов               Главный бухгалтер                           М . А. Аверченко</t>
  </si>
  <si>
    <t>Директор                        Иванов Ю. Г.             Главный бухгалтер                              М. А. Аверченко</t>
  </si>
  <si>
    <t xml:space="preserve">                                       Директор                                                                                                       Иванов Ю. Г.</t>
  </si>
  <si>
    <t xml:space="preserve">                                      Директор                                                                                                         Иванов Ю. Г.</t>
  </si>
  <si>
    <t>16</t>
  </si>
  <si>
    <t>17</t>
  </si>
  <si>
    <t>Директор                            Иванов Ю. Г.             Главный бухгалтер                              М. А. Аверченко</t>
  </si>
  <si>
    <t>18</t>
  </si>
  <si>
    <t>Директор                          Иванов Ю. Г.           Главный бухгалтер                   М. А. Аверченко</t>
  </si>
  <si>
    <t>Директор                             Ю. Г. Иванов               Главный бухгалтер                    М. А. Аверченко</t>
  </si>
  <si>
    <t>Директор                                Ю. Г. Иванов                             Главный бухгалтер                         М. А. Аверченко</t>
  </si>
  <si>
    <t>Директор                          Ю. Г. Иванов          Главный бухгалтер                М. А. Аверченко</t>
  </si>
  <si>
    <t>390 м3</t>
  </si>
  <si>
    <t>Психиатрическое освидетельствование сотрудников</t>
  </si>
  <si>
    <t>Расчеты (обоснования) к плану финансово-хозяйственной деятельности государственного учрежения на 31.12.2019 год</t>
  </si>
  <si>
    <t>23 м 3</t>
  </si>
  <si>
    <t>Экспертиза сметной стоимости</t>
  </si>
  <si>
    <t xml:space="preserve">Техническое обслуживание внутридомовых сетей </t>
  </si>
  <si>
    <t>ТО сс ГЛОНАСС</t>
  </si>
  <si>
    <t>19</t>
  </si>
  <si>
    <t xml:space="preserve">Директор                      Иванов Ю, Г.        Главный бухгалтер                                Аверченко М. А. </t>
  </si>
  <si>
    <t>Приобретено за 2019 год</t>
  </si>
  <si>
    <t>ООО "Хлебозавод"( хлеб, батон)</t>
  </si>
  <si>
    <t>ИП Шитый (фрукты, овощи)</t>
  </si>
  <si>
    <t>Медикаменты за 2019 год</t>
  </si>
  <si>
    <t>ринорус капли</t>
  </si>
  <si>
    <t>Анвифен</t>
  </si>
  <si>
    <t>Глицин</t>
  </si>
  <si>
    <t>Сонапакс</t>
  </si>
  <si>
    <t>Хлоргексидин</t>
  </si>
  <si>
    <t>Цитрамон</t>
  </si>
  <si>
    <t>Преднизолоновая мазь</t>
  </si>
  <si>
    <t>Эуфиллин</t>
  </si>
  <si>
    <t>лоратадин</t>
  </si>
  <si>
    <t>Пластырь бактериц.</t>
  </si>
  <si>
    <t>Мелипромин</t>
  </si>
  <si>
    <t>Линкомициновая мазь</t>
  </si>
  <si>
    <t>Ацикловир мазь</t>
  </si>
  <si>
    <t>Ибупрфен табл.</t>
  </si>
  <si>
    <t>Ларипронт табл.</t>
  </si>
  <si>
    <t xml:space="preserve">Зеленка </t>
  </si>
  <si>
    <t>Парацетамол табл.</t>
  </si>
  <si>
    <t>Полидекса</t>
  </si>
  <si>
    <t>Аммиака раствор</t>
  </si>
  <si>
    <t>Цетиризин</t>
  </si>
  <si>
    <t>Левомитицина раствор</t>
  </si>
  <si>
    <t>Акридерм мазь</t>
  </si>
  <si>
    <t>Маска медицинская</t>
  </si>
  <si>
    <t>Вата</t>
  </si>
  <si>
    <t>Клеенка подкладная</t>
  </si>
  <si>
    <t xml:space="preserve">Адвантан мазь </t>
  </si>
  <si>
    <t xml:space="preserve">Липобейз крем </t>
  </si>
  <si>
    <t>Аптечка первой помощи</t>
  </si>
  <si>
    <t>Диазолин</t>
  </si>
  <si>
    <t>Метронидазол</t>
  </si>
  <si>
    <t>Гризеофульвина табл.</t>
  </si>
  <si>
    <t>Фильтрум</t>
  </si>
  <si>
    <t>Гриппофлю</t>
  </si>
  <si>
    <t>ГСМ за 2019 год</t>
  </si>
  <si>
    <t>2007,114</t>
  </si>
  <si>
    <t>42,34</t>
  </si>
  <si>
    <t>Масло моторное</t>
  </si>
  <si>
    <t>Смазка литол</t>
  </si>
  <si>
    <t>Зарядное устройство</t>
  </si>
  <si>
    <t>Набор автомобилиста</t>
  </si>
  <si>
    <t>Тяга рулевая</t>
  </si>
  <si>
    <t>Фильтр возд.</t>
  </si>
  <si>
    <t>Фильтр масляный</t>
  </si>
  <si>
    <t>Ремень привода</t>
  </si>
  <si>
    <t>Ролик натяжню.</t>
  </si>
  <si>
    <t>Замок зажигания</t>
  </si>
  <si>
    <t>Подкрылки Газель</t>
  </si>
  <si>
    <t>Коврики Газель</t>
  </si>
  <si>
    <t>Шарнир рулевой</t>
  </si>
  <si>
    <t>Шланг маслобензоностойкий</t>
  </si>
  <si>
    <t xml:space="preserve">Опора </t>
  </si>
  <si>
    <t>Хомут</t>
  </si>
  <si>
    <t>Мягкий инвентарь за 2019 год</t>
  </si>
  <si>
    <t>Шлепки резиновые</t>
  </si>
  <si>
    <t>Кроссовки</t>
  </si>
  <si>
    <t>Макасины</t>
  </si>
  <si>
    <t>Балетки</t>
  </si>
  <si>
    <t>Кеды</t>
  </si>
  <si>
    <t>Туфли для девочек</t>
  </si>
  <si>
    <t>Туфли для мальчиков</t>
  </si>
  <si>
    <t>Туфли детские</t>
  </si>
  <si>
    <t>Тюль разная</t>
  </si>
  <si>
    <t>Куртка демис.</t>
  </si>
  <si>
    <t>Колготки капроновые</t>
  </si>
  <si>
    <t>Ремни</t>
  </si>
  <si>
    <t xml:space="preserve">Куртка </t>
  </si>
  <si>
    <t>Ботинки зимн.</t>
  </si>
  <si>
    <t>Колготки</t>
  </si>
  <si>
    <t>Канцтовары за 2019 год</t>
  </si>
  <si>
    <t>Плакаты</t>
  </si>
  <si>
    <t>Папка регистратор</t>
  </si>
  <si>
    <t>Файлы</t>
  </si>
  <si>
    <t>Клей-карандаш</t>
  </si>
  <si>
    <t>Папка скоросшиватель</t>
  </si>
  <si>
    <t>Картон</t>
  </si>
  <si>
    <t>Карандаши цветные</t>
  </si>
  <si>
    <t>Клей ПВА</t>
  </si>
  <si>
    <t>Ручка шар.</t>
  </si>
  <si>
    <t>Бумага цветная</t>
  </si>
  <si>
    <t>Альбом д/рисования</t>
  </si>
  <si>
    <t>Тетрадь в клетку</t>
  </si>
  <si>
    <t>Бумага снегурочка</t>
  </si>
  <si>
    <t>Резинкастират.</t>
  </si>
  <si>
    <t>Степлер</t>
  </si>
  <si>
    <t>Скобы</t>
  </si>
  <si>
    <t>Глина для лепки</t>
  </si>
  <si>
    <t>Папка на кольцах</t>
  </si>
  <si>
    <t>Календарь настенный</t>
  </si>
  <si>
    <t>Календарь перекидной</t>
  </si>
  <si>
    <t>Грамоты</t>
  </si>
  <si>
    <t>Набор для лепки</t>
  </si>
  <si>
    <t>Хозяйственные товары за 2019 год</t>
  </si>
  <si>
    <t>Комплектующие к компьютеру</t>
  </si>
  <si>
    <t>Кран букса</t>
  </si>
  <si>
    <t>Смеситель</t>
  </si>
  <si>
    <t>Заглушка</t>
  </si>
  <si>
    <t>Прокладка</t>
  </si>
  <si>
    <t>Замок навесной</t>
  </si>
  <si>
    <t>Круг отрезной</t>
  </si>
  <si>
    <t>Эл. Выключатель</t>
  </si>
  <si>
    <t>Провод АВВГ</t>
  </si>
  <si>
    <t>Гофра</t>
  </si>
  <si>
    <t>перчатки</t>
  </si>
  <si>
    <t>Цемент</t>
  </si>
  <si>
    <t>Круг шлифовальный</t>
  </si>
  <si>
    <t>Ручка дверная врезная</t>
  </si>
  <si>
    <t>Электроды</t>
  </si>
  <si>
    <t>Фум лента</t>
  </si>
  <si>
    <t>Кисть</t>
  </si>
  <si>
    <t>Уайт спирит</t>
  </si>
  <si>
    <t>Кран 32</t>
  </si>
  <si>
    <t>Профиль 20*20</t>
  </si>
  <si>
    <t>Профиль 50*50</t>
  </si>
  <si>
    <t>Изолента</t>
  </si>
  <si>
    <t>Труба</t>
  </si>
  <si>
    <t>Саморезы</t>
  </si>
  <si>
    <t>Сверло</t>
  </si>
  <si>
    <t>Эл. лампа свет диод.</t>
  </si>
  <si>
    <t>Мешок д/строит. мусора</t>
  </si>
  <si>
    <t>Клей силик.</t>
  </si>
  <si>
    <t>Леска для триммера</t>
  </si>
  <si>
    <t>Клей герметик</t>
  </si>
  <si>
    <t>Эмаль</t>
  </si>
  <si>
    <t>Дюбель</t>
  </si>
  <si>
    <t>Анкер</t>
  </si>
  <si>
    <t>Грунтовка</t>
  </si>
  <si>
    <t xml:space="preserve">Маркер строит. </t>
  </si>
  <si>
    <t>Краска ВД акрил</t>
  </si>
  <si>
    <t>Шубка для валика</t>
  </si>
  <si>
    <t>Колер</t>
  </si>
  <si>
    <t>Щетка по металлу</t>
  </si>
  <si>
    <t xml:space="preserve">Круг зачистной </t>
  </si>
  <si>
    <t>Бочонок 20</t>
  </si>
  <si>
    <t>Круг лепестковый</t>
  </si>
  <si>
    <t>Мастика битум</t>
  </si>
  <si>
    <t>Шпатлевка</t>
  </si>
  <si>
    <t>Растворитель</t>
  </si>
  <si>
    <t>Краска ВД 7 кг.</t>
  </si>
  <si>
    <t>Скотч малярный</t>
  </si>
  <si>
    <t xml:space="preserve">Валик </t>
  </si>
  <si>
    <t>Шпатель</t>
  </si>
  <si>
    <t>Бур</t>
  </si>
  <si>
    <t>Соединение</t>
  </si>
  <si>
    <t>Отвертка</t>
  </si>
  <si>
    <t>Шайба</t>
  </si>
  <si>
    <t>Эл. патрон</t>
  </si>
  <si>
    <t>Шланг</t>
  </si>
  <si>
    <t>Кран шаровый</t>
  </si>
  <si>
    <t>Плинтус напольный</t>
  </si>
  <si>
    <t>Фурнитурв к плинтусу</t>
  </si>
  <si>
    <t>Ерш</t>
  </si>
  <si>
    <t>Отлив оцинкованный</t>
  </si>
  <si>
    <t xml:space="preserve">Уголок </t>
  </si>
  <si>
    <t>Лезвие для строит. ножа</t>
  </si>
  <si>
    <t>Эл. прожектор</t>
  </si>
  <si>
    <t>Эл. Провод</t>
  </si>
  <si>
    <t>Распред. Коробка</t>
  </si>
  <si>
    <t>Кабель канал</t>
  </si>
  <si>
    <t>Заклепочник</t>
  </si>
  <si>
    <t>Заклепки</t>
  </si>
  <si>
    <t>Линолеум</t>
  </si>
  <si>
    <t xml:space="preserve">Ковш </t>
  </si>
  <si>
    <t xml:space="preserve">Заглушка </t>
  </si>
  <si>
    <t>Фланец</t>
  </si>
  <si>
    <t>Уколесо</t>
  </si>
  <si>
    <t>Поликарбонат</t>
  </si>
  <si>
    <t>Профнастил</t>
  </si>
  <si>
    <t>Обои</t>
  </si>
  <si>
    <t>Панель белая</t>
  </si>
  <si>
    <t>Сода</t>
  </si>
  <si>
    <t>Мешки для мусора</t>
  </si>
  <si>
    <t>Углошлифовальная машина</t>
  </si>
  <si>
    <t>А4 КД</t>
  </si>
  <si>
    <t>Порог стык</t>
  </si>
  <si>
    <t>Стенд пож .безопасности</t>
  </si>
  <si>
    <t>Плинтус</t>
  </si>
  <si>
    <t>Лак акр.</t>
  </si>
  <si>
    <t>Отрава от тараканов</t>
  </si>
  <si>
    <t>Зубная паста</t>
  </si>
  <si>
    <t>Мыло хозяйственное</t>
  </si>
  <si>
    <t>Пластины от комаров</t>
  </si>
  <si>
    <t>Мыло детское</t>
  </si>
  <si>
    <t>Гель для стирки</t>
  </si>
  <si>
    <t>Стиральный порошок</t>
  </si>
  <si>
    <t>Салфетки влажные</t>
  </si>
  <si>
    <t>Чистящее для туалета</t>
  </si>
  <si>
    <t>Чистящее средство</t>
  </si>
  <si>
    <t>Пленка пищевая</t>
  </si>
  <si>
    <t>Освежитель воздуха</t>
  </si>
  <si>
    <t>Мыло жидкое</t>
  </si>
  <si>
    <t>Средство для мытья стекол</t>
  </si>
  <si>
    <t>Батарейка</t>
  </si>
  <si>
    <t>Сетевой фильтр</t>
  </si>
  <si>
    <t>Мочалка</t>
  </si>
  <si>
    <t>Термометр</t>
  </si>
  <si>
    <t>Набор губок</t>
  </si>
  <si>
    <t>Бак пищевой</t>
  </si>
  <si>
    <t>Водоимульсионная краска</t>
  </si>
  <si>
    <t>Моющее средство для посуды</t>
  </si>
  <si>
    <t>Мыло туалетное</t>
  </si>
  <si>
    <t>Шампунь</t>
  </si>
  <si>
    <t>Губка металлическая</t>
  </si>
  <si>
    <t>М/с для акриловых ванн</t>
  </si>
  <si>
    <t>М/с для плит</t>
  </si>
  <si>
    <t>Зубная щетка</t>
  </si>
  <si>
    <t>Дихлофос</t>
  </si>
  <si>
    <t>Перчатки</t>
  </si>
  <si>
    <t>Салфетки</t>
  </si>
  <si>
    <t>Туал. бумага</t>
  </si>
  <si>
    <t xml:space="preserve">Лампа светодиодная </t>
  </si>
  <si>
    <t>Лоток для обуви</t>
  </si>
  <si>
    <t>Пакеты для мусора</t>
  </si>
  <si>
    <t>Коврик  травка</t>
  </si>
  <si>
    <t>Шуруповерт аккумуляторный</t>
  </si>
  <si>
    <t>Отбеливатель</t>
  </si>
  <si>
    <t>Свечи</t>
  </si>
  <si>
    <t>Сальник</t>
  </si>
  <si>
    <t>Р/к карбюр.</t>
  </si>
  <si>
    <t>Замок левой двери</t>
  </si>
  <si>
    <t>Директор                         Ю, Г. Иванов           Главный бухгалтер                              М. А. Аверченко</t>
  </si>
  <si>
    <t>Фактическая смета расходов по КОСГУ 340 за 2019 год</t>
  </si>
  <si>
    <t>Расчеты (обоснования) к плану финансово-хозяйственной деятельности государственного учрежения на  01.01.2020 год</t>
  </si>
  <si>
    <t>Заведующий мед. кабинетом</t>
  </si>
  <si>
    <t>400 м3</t>
  </si>
  <si>
    <t>650 м3</t>
  </si>
  <si>
    <t>Обучение сотрудников  по профстандартам</t>
  </si>
  <si>
    <t>Консультации по настройке рабочего места ПП Астрал, ЕИС, Закупки</t>
  </si>
  <si>
    <t xml:space="preserve">Настройка ПП Смарт бюджет, КС-Хранилище, Проект-Смарт ПРО </t>
  </si>
  <si>
    <t>2366</t>
  </si>
  <si>
    <t>30</t>
  </si>
  <si>
    <t>450</t>
  </si>
  <si>
    <t>555</t>
  </si>
  <si>
    <t>66,6</t>
  </si>
  <si>
    <t>Дератизация и дезинсекция</t>
  </si>
  <si>
    <t>30370 Квтчас</t>
  </si>
  <si>
    <t>20,595736 Гкал</t>
  </si>
  <si>
    <t xml:space="preserve">Обучение сотрудников  </t>
  </si>
  <si>
    <t>Ремонт вентиляционной системы на пищеблоке</t>
  </si>
  <si>
    <t>ТО автомобиля ГАЗ 322121</t>
  </si>
  <si>
    <t>Ремонт (покраска ГАЗ 2217)</t>
  </si>
  <si>
    <t>Карта водителя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</si>
</sst>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0_ ;\-0\ "/>
    <numFmt numFmtId="166" formatCode="#,##0.00_ ;\-#,##0.00\ "/>
    <numFmt numFmtId="167" formatCode="#,##0_ ;\-#,##0\ "/>
    <numFmt numFmtId="168" formatCode="0.0000"/>
    <numFmt numFmtId="169" formatCode="#,##0.000_ ;\-#,##0.000\ "/>
  </numFmts>
  <fonts count="1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sz val="10"/>
      <name val="Arial Cyr"/>
      <charset val="204"/>
    </font>
    <font>
      <b/>
      <sz val="9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</font>
    <font>
      <b/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7FCEC"/>
        <bgColor rgb="FFC7FCEC"/>
      </patternFill>
    </fill>
    <fill>
      <patternFill patternType="solid">
        <fgColor rgb="FFD5D5D5"/>
        <bgColor rgb="FFD5D5D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8" fillId="0" borderId="0"/>
  </cellStyleXfs>
  <cellXfs count="300">
    <xf numFmtId="164" fontId="0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 indent="2"/>
    </xf>
    <xf numFmtId="4" fontId="6" fillId="0" borderId="0" xfId="0" applyNumberFormat="1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 indent="4"/>
    </xf>
    <xf numFmtId="0" fontId="6" fillId="0" borderId="2" xfId="0" applyNumberFormat="1" applyFont="1" applyFill="1" applyBorder="1" applyAlignment="1">
      <alignment horizontal="left" vertical="center" wrapText="1" indent="5"/>
    </xf>
    <xf numFmtId="0" fontId="5" fillId="0" borderId="2" xfId="0" applyNumberFormat="1" applyFont="1" applyFill="1" applyBorder="1" applyAlignment="1">
      <alignment vertical="center" wrapText="1"/>
    </xf>
    <xf numFmtId="164" fontId="6" fillId="0" borderId="3" xfId="0" quotePrefix="1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164" fontId="6" fillId="0" borderId="3" xfId="0" applyNumberFormat="1" applyFont="1" applyFill="1" applyBorder="1" applyAlignment="1">
      <alignment vertical="top" wrapText="1"/>
    </xf>
    <xf numFmtId="164" fontId="6" fillId="0" borderId="0" xfId="0" applyNumberFormat="1" applyFont="1" applyFill="1" applyAlignment="1">
      <alignment vertical="top"/>
    </xf>
    <xf numFmtId="165" fontId="6" fillId="0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vertical="top"/>
    </xf>
    <xf numFmtId="164" fontId="6" fillId="0" borderId="8" xfId="0" applyNumberFormat="1" applyFont="1" applyFill="1" applyBorder="1" applyAlignment="1">
      <alignment vertical="top"/>
    </xf>
    <xf numFmtId="165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49" fontId="6" fillId="0" borderId="8" xfId="0" applyNumberFormat="1" applyFont="1" applyFill="1" applyBorder="1" applyAlignment="1"/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 indent="3"/>
    </xf>
    <xf numFmtId="49" fontId="6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top"/>
    </xf>
    <xf numFmtId="0" fontId="6" fillId="0" borderId="8" xfId="0" applyNumberFormat="1" applyFont="1" applyFill="1" applyBorder="1" applyAlignment="1">
      <alignment horizontal="center" vertical="top"/>
    </xf>
    <xf numFmtId="0" fontId="6" fillId="0" borderId="3" xfId="0" applyNumberFormat="1" applyFont="1" applyFill="1" applyBorder="1" applyAlignment="1">
      <alignment vertical="top"/>
    </xf>
    <xf numFmtId="2" fontId="6" fillId="0" borderId="3" xfId="0" applyNumberFormat="1" applyFont="1" applyFill="1" applyBorder="1" applyAlignment="1">
      <alignment vertical="top"/>
    </xf>
    <xf numFmtId="166" fontId="6" fillId="0" borderId="3" xfId="0" applyNumberFormat="1" applyFont="1" applyFill="1" applyBorder="1" applyAlignment="1">
      <alignment vertical="top"/>
    </xf>
    <xf numFmtId="166" fontId="5" fillId="0" borderId="3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center" vertical="top"/>
    </xf>
    <xf numFmtId="166" fontId="5" fillId="0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left" vertical="top"/>
    </xf>
    <xf numFmtId="165" fontId="6" fillId="0" borderId="3" xfId="0" applyNumberFormat="1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left" vertical="center"/>
    </xf>
    <xf numFmtId="166" fontId="6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64" fontId="0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 wrapText="1"/>
    </xf>
    <xf numFmtId="2" fontId="6" fillId="0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top"/>
    </xf>
    <xf numFmtId="2" fontId="6" fillId="0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top"/>
    </xf>
    <xf numFmtId="164" fontId="0" fillId="0" borderId="0" xfId="0" applyFont="1" applyFill="1" applyAlignment="1">
      <alignment vertical="top" wrapText="1"/>
    </xf>
    <xf numFmtId="164" fontId="12" fillId="0" borderId="2" xfId="0" applyFont="1" applyFill="1" applyBorder="1" applyAlignment="1">
      <alignment horizontal="center" vertical="top" wrapText="1"/>
    </xf>
    <xf numFmtId="164" fontId="0" fillId="0" borderId="2" xfId="0" applyFont="1" applyFill="1" applyBorder="1" applyAlignment="1">
      <alignment vertical="top" wrapText="1"/>
    </xf>
    <xf numFmtId="4" fontId="0" fillId="0" borderId="2" xfId="0" applyNumberFormat="1" applyFont="1" applyFill="1" applyBorder="1" applyAlignment="1">
      <alignment horizontal="right" vertical="center" wrapText="1"/>
    </xf>
    <xf numFmtId="164" fontId="10" fillId="0" borderId="0" xfId="0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164" fontId="0" fillId="0" borderId="2" xfId="0" applyFont="1" applyFill="1" applyBorder="1" applyAlignment="1">
      <alignment horizontal="center" vertical="center" wrapText="1"/>
    </xf>
    <xf numFmtId="164" fontId="0" fillId="2" borderId="2" xfId="0" applyFont="1" applyFill="1" applyBorder="1" applyAlignment="1">
      <alignment vertical="top" wrapText="1"/>
    </xf>
    <xf numFmtId="164" fontId="0" fillId="2" borderId="2" xfId="0" applyFont="1" applyFill="1" applyBorder="1" applyAlignment="1">
      <alignment horizontal="center" vertical="top" wrapText="1"/>
    </xf>
    <xf numFmtId="164" fontId="0" fillId="0" borderId="2" xfId="0" applyFont="1" applyFill="1" applyBorder="1" applyAlignment="1">
      <alignment horizontal="center" vertical="top" wrapText="1"/>
    </xf>
    <xf numFmtId="164" fontId="0" fillId="3" borderId="2" xfId="0" applyFont="1" applyFill="1" applyBorder="1" applyAlignment="1">
      <alignment vertical="top" wrapText="1"/>
    </xf>
    <xf numFmtId="164" fontId="0" fillId="3" borderId="2" xfId="0" applyFont="1" applyFill="1" applyBorder="1" applyAlignment="1">
      <alignment horizontal="center" vertical="top" wrapText="1"/>
    </xf>
    <xf numFmtId="164" fontId="12" fillId="0" borderId="2" xfId="0" applyFont="1" applyFill="1" applyBorder="1" applyAlignment="1">
      <alignment vertical="top" wrapText="1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vertical="top"/>
    </xf>
    <xf numFmtId="4" fontId="6" fillId="0" borderId="3" xfId="0" applyNumberFormat="1" applyFont="1" applyFill="1" applyBorder="1" applyAlignment="1">
      <alignment vertical="top"/>
    </xf>
    <xf numFmtId="166" fontId="6" fillId="0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167" fontId="6" fillId="0" borderId="3" xfId="0" applyNumberFormat="1" applyFont="1" applyFill="1" applyBorder="1" applyAlignment="1">
      <alignment horizontal="left" vertical="top"/>
    </xf>
    <xf numFmtId="168" fontId="6" fillId="0" borderId="3" xfId="0" applyNumberFormat="1" applyFont="1" applyFill="1" applyBorder="1" applyAlignment="1">
      <alignment vertical="top"/>
    </xf>
    <xf numFmtId="169" fontId="6" fillId="0" borderId="3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vertical="top"/>
    </xf>
    <xf numFmtId="164" fontId="6" fillId="4" borderId="0" xfId="0" applyNumberFormat="1" applyFont="1" applyFill="1" applyAlignment="1">
      <alignment vertical="top"/>
    </xf>
    <xf numFmtId="164" fontId="6" fillId="4" borderId="0" xfId="0" applyNumberFormat="1" applyFont="1" applyFill="1" applyAlignment="1">
      <alignment horizontal="right" vertical="top"/>
    </xf>
    <xf numFmtId="0" fontId="6" fillId="4" borderId="8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vertical="top"/>
    </xf>
    <xf numFmtId="165" fontId="6" fillId="4" borderId="3" xfId="0" applyNumberFormat="1" applyFont="1" applyFill="1" applyBorder="1" applyAlignment="1">
      <alignment horizontal="center" vertical="top"/>
    </xf>
    <xf numFmtId="165" fontId="6" fillId="4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vertical="top"/>
    </xf>
    <xf numFmtId="166" fontId="6" fillId="4" borderId="3" xfId="0" applyNumberFormat="1" applyFont="1" applyFill="1" applyBorder="1" applyAlignment="1">
      <alignment vertical="top"/>
    </xf>
    <xf numFmtId="49" fontId="6" fillId="4" borderId="3" xfId="0" applyNumberFormat="1" applyFont="1" applyFill="1" applyBorder="1" applyAlignment="1">
      <alignment horizontal="left" vertical="center" wrapText="1" indent="2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4" fontId="5" fillId="0" borderId="3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 indent="1"/>
    </xf>
    <xf numFmtId="49" fontId="6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top"/>
    </xf>
    <xf numFmtId="4" fontId="6" fillId="5" borderId="3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Alignment="1">
      <alignment vertical="top"/>
    </xf>
    <xf numFmtId="166" fontId="6" fillId="4" borderId="7" xfId="0" applyNumberFormat="1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left" vertical="top"/>
    </xf>
    <xf numFmtId="0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164" fontId="6" fillId="6" borderId="3" xfId="0" applyNumberFormat="1" applyFont="1" applyFill="1" applyBorder="1" applyAlignment="1">
      <alignment vertical="top"/>
    </xf>
    <xf numFmtId="49" fontId="5" fillId="6" borderId="3" xfId="0" applyNumberFormat="1" applyFont="1" applyFill="1" applyBorder="1" applyAlignment="1">
      <alignment vertical="center" wrapText="1"/>
    </xf>
    <xf numFmtId="166" fontId="5" fillId="6" borderId="3" xfId="0" applyNumberFormat="1" applyFont="1" applyFill="1" applyBorder="1" applyAlignment="1">
      <alignment vertical="top"/>
    </xf>
    <xf numFmtId="0" fontId="6" fillId="6" borderId="3" xfId="0" applyNumberFormat="1" applyFont="1" applyFill="1" applyBorder="1" applyAlignment="1">
      <alignment vertical="top"/>
    </xf>
    <xf numFmtId="2" fontId="6" fillId="6" borderId="3" xfId="0" applyNumberFormat="1" applyFont="1" applyFill="1" applyBorder="1" applyAlignment="1">
      <alignment vertical="top"/>
    </xf>
    <xf numFmtId="166" fontId="6" fillId="6" borderId="3" xfId="0" applyNumberFormat="1" applyFont="1" applyFill="1" applyBorder="1" applyAlignment="1">
      <alignment vertical="top"/>
    </xf>
    <xf numFmtId="4" fontId="6" fillId="6" borderId="3" xfId="0" applyNumberFormat="1" applyFont="1" applyFill="1" applyBorder="1" applyAlignment="1">
      <alignment horizontal="right" vertical="top"/>
    </xf>
    <xf numFmtId="49" fontId="6" fillId="6" borderId="3" xfId="0" applyNumberFormat="1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left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top"/>
    </xf>
    <xf numFmtId="164" fontId="6" fillId="4" borderId="0" xfId="0" applyNumberFormat="1" applyFont="1" applyFill="1" applyAlignment="1">
      <alignment vertical="top"/>
    </xf>
    <xf numFmtId="4" fontId="6" fillId="7" borderId="3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left" vertical="center" wrapText="1" indent="1"/>
    </xf>
    <xf numFmtId="0" fontId="6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 indent="1"/>
    </xf>
    <xf numFmtId="164" fontId="6" fillId="0" borderId="12" xfId="0" applyNumberFormat="1" applyFont="1" applyFill="1" applyBorder="1" applyAlignment="1">
      <alignment vertical="top"/>
    </xf>
    <xf numFmtId="164" fontId="6" fillId="0" borderId="14" xfId="0" applyNumberFormat="1" applyFont="1" applyFill="1" applyBorder="1" applyAlignment="1">
      <alignment vertical="top"/>
    </xf>
    <xf numFmtId="164" fontId="6" fillId="0" borderId="13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165" fontId="6" fillId="0" borderId="3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vertical="top"/>
    </xf>
    <xf numFmtId="4" fontId="5" fillId="0" borderId="3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Alignment="1">
      <alignment vertical="top"/>
    </xf>
    <xf numFmtId="164" fontId="5" fillId="0" borderId="5" xfId="0" applyNumberFormat="1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/>
    <xf numFmtId="166" fontId="5" fillId="0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vertical="top"/>
    </xf>
    <xf numFmtId="0" fontId="6" fillId="0" borderId="7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vertical="top"/>
    </xf>
    <xf numFmtId="164" fontId="6" fillId="0" borderId="3" xfId="0" applyNumberFormat="1" applyFont="1" applyFill="1" applyBorder="1" applyAlignment="1">
      <alignment horizontal="left" vertical="top"/>
    </xf>
    <xf numFmtId="49" fontId="6" fillId="6" borderId="3" xfId="0" applyNumberFormat="1" applyFont="1" applyFill="1" applyBorder="1" applyAlignment="1">
      <alignment vertical="center" wrapText="1"/>
    </xf>
    <xf numFmtId="164" fontId="6" fillId="8" borderId="3" xfId="0" applyNumberFormat="1" applyFont="1" applyFill="1" applyBorder="1" applyAlignment="1">
      <alignment vertical="top"/>
    </xf>
    <xf numFmtId="164" fontId="6" fillId="5" borderId="3" xfId="0" applyNumberFormat="1" applyFont="1" applyFill="1" applyBorder="1" applyAlignment="1">
      <alignment vertical="top"/>
    </xf>
    <xf numFmtId="49" fontId="6" fillId="0" borderId="15" xfId="0" applyNumberFormat="1" applyFont="1" applyFill="1" applyBorder="1" applyAlignment="1">
      <alignment horizontal="left" vertical="center" wrapText="1"/>
    </xf>
    <xf numFmtId="166" fontId="6" fillId="5" borderId="3" xfId="0" applyNumberFormat="1" applyFont="1" applyFill="1" applyBorder="1" applyAlignment="1">
      <alignment vertical="top"/>
    </xf>
    <xf numFmtId="49" fontId="6" fillId="5" borderId="3" xfId="0" applyNumberFormat="1" applyFont="1" applyFill="1" applyBorder="1" applyAlignment="1">
      <alignment horizontal="left" vertical="center" wrapText="1" indent="1"/>
    </xf>
    <xf numFmtId="49" fontId="6" fillId="4" borderId="3" xfId="0" applyNumberFormat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left" vertical="center" wrapText="1" indent="1"/>
    </xf>
    <xf numFmtId="4" fontId="6" fillId="4" borderId="3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left" vertical="center" wrapText="1" indent="1"/>
    </xf>
    <xf numFmtId="4" fontId="6" fillId="4" borderId="7" xfId="0" applyNumberFormat="1" applyFont="1" applyFill="1" applyBorder="1" applyAlignment="1">
      <alignment horizontal="center" vertical="center" wrapText="1"/>
    </xf>
    <xf numFmtId="4" fontId="5" fillId="9" borderId="3" xfId="0" applyNumberFormat="1" applyFont="1" applyFill="1" applyBorder="1" applyAlignment="1">
      <alignment horizontal="center" vertical="center" wrapText="1"/>
    </xf>
    <xf numFmtId="166" fontId="5" fillId="9" borderId="3" xfId="0" applyNumberFormat="1" applyFont="1" applyFill="1" applyBorder="1" applyAlignment="1">
      <alignment horizontal="center" vertical="center"/>
    </xf>
    <xf numFmtId="4" fontId="5" fillId="9" borderId="7" xfId="0" applyNumberFormat="1" applyFont="1" applyFill="1" applyBorder="1" applyAlignment="1">
      <alignment horizontal="center" vertical="center" wrapText="1"/>
    </xf>
    <xf numFmtId="166" fontId="5" fillId="9" borderId="7" xfId="0" applyNumberFormat="1" applyFont="1" applyFill="1" applyBorder="1" applyAlignment="1">
      <alignment horizontal="center" vertical="top"/>
    </xf>
    <xf numFmtId="166" fontId="5" fillId="9" borderId="3" xfId="0" applyNumberFormat="1" applyFont="1" applyFill="1" applyBorder="1" applyAlignment="1">
      <alignment vertical="top"/>
    </xf>
    <xf numFmtId="4" fontId="5" fillId="9" borderId="3" xfId="0" applyNumberFormat="1" applyFont="1" applyFill="1" applyBorder="1" applyAlignment="1">
      <alignment vertical="top"/>
    </xf>
    <xf numFmtId="166" fontId="5" fillId="9" borderId="3" xfId="0" applyNumberFormat="1" applyFont="1" applyFill="1" applyBorder="1" applyAlignment="1">
      <alignment horizontal="center" vertical="top"/>
    </xf>
    <xf numFmtId="4" fontId="6" fillId="9" borderId="3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vertical="top" wrapText="1"/>
    </xf>
    <xf numFmtId="164" fontId="12" fillId="0" borderId="2" xfId="0" applyFont="1" applyFill="1" applyBorder="1" applyAlignment="1">
      <alignment horizontal="center" vertical="top" wrapText="1"/>
    </xf>
    <xf numFmtId="164" fontId="12" fillId="0" borderId="0" xfId="0" applyFont="1" applyFill="1" applyAlignment="1">
      <alignment horizontal="center" vertical="top" wrapText="1"/>
    </xf>
    <xf numFmtId="164" fontId="0" fillId="0" borderId="2" xfId="0" applyFont="1" applyFill="1" applyBorder="1" applyAlignment="1">
      <alignment horizontal="center" vertical="center" wrapText="1"/>
    </xf>
    <xf numFmtId="164" fontId="10" fillId="0" borderId="0" xfId="0" applyFont="1" applyFill="1" applyAlignment="1">
      <alignment vertical="top" wrapText="1"/>
    </xf>
    <xf numFmtId="164" fontId="0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0" fillId="0" borderId="0" xfId="0" applyFont="1" applyFill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vertical="top"/>
    </xf>
    <xf numFmtId="164" fontId="11" fillId="0" borderId="6" xfId="0" applyNumberFormat="1" applyFont="1" applyFill="1" applyBorder="1" applyAlignment="1">
      <alignment vertical="top"/>
    </xf>
    <xf numFmtId="164" fontId="11" fillId="0" borderId="7" xfId="0" applyNumberFormat="1" applyFont="1" applyFill="1" applyBorder="1" applyAlignment="1">
      <alignment vertical="top"/>
    </xf>
    <xf numFmtId="164" fontId="7" fillId="0" borderId="10" xfId="0" applyNumberFormat="1" applyFont="1" applyFill="1" applyBorder="1" applyAlignment="1">
      <alignment vertical="top"/>
    </xf>
    <xf numFmtId="164" fontId="0" fillId="0" borderId="9" xfId="0" applyNumberFormat="1" applyFont="1" applyFill="1" applyBorder="1" applyAlignment="1">
      <alignment vertical="top"/>
    </xf>
    <xf numFmtId="164" fontId="0" fillId="0" borderId="11" xfId="0" applyNumberFormat="1" applyFont="1" applyFill="1" applyBorder="1" applyAlignment="1">
      <alignment vertical="top"/>
    </xf>
    <xf numFmtId="49" fontId="6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top"/>
    </xf>
    <xf numFmtId="164" fontId="6" fillId="0" borderId="8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wrapText="1"/>
    </xf>
    <xf numFmtId="164" fontId="0" fillId="0" borderId="8" xfId="0" applyNumberFormat="1" applyFont="1" applyFill="1" applyBorder="1" applyAlignment="1">
      <alignment vertical="top" wrapText="1"/>
    </xf>
    <xf numFmtId="164" fontId="5" fillId="4" borderId="5" xfId="0" applyNumberFormat="1" applyFont="1" applyFill="1" applyBorder="1" applyAlignment="1">
      <alignment horizontal="center" vertical="top"/>
    </xf>
    <xf numFmtId="164" fontId="5" fillId="4" borderId="7" xfId="0" applyNumberFormat="1" applyFont="1" applyFill="1" applyBorder="1" applyAlignment="1">
      <alignment horizontal="center" vertical="top"/>
    </xf>
    <xf numFmtId="164" fontId="5" fillId="4" borderId="0" xfId="0" applyNumberFormat="1" applyFont="1" applyFill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left"/>
    </xf>
    <xf numFmtId="164" fontId="5" fillId="4" borderId="8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wrapText="1"/>
    </xf>
    <xf numFmtId="164" fontId="0" fillId="4" borderId="8" xfId="0" applyNumberFormat="1" applyFont="1" applyFill="1" applyBorder="1" applyAlignment="1">
      <alignment vertical="top" wrapText="1"/>
    </xf>
    <xf numFmtId="164" fontId="6" fillId="4" borderId="0" xfId="0" applyNumberFormat="1" applyFont="1" applyFill="1" applyAlignment="1">
      <alignment vertical="top"/>
    </xf>
    <xf numFmtId="166" fontId="5" fillId="0" borderId="8" xfId="0" applyNumberFormat="1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167" fontId="0" fillId="0" borderId="6" xfId="0" applyNumberFormat="1" applyFont="1" applyFill="1" applyBorder="1" applyAlignment="1">
      <alignment horizontal="center" vertical="center" wrapText="1"/>
    </xf>
    <xf numFmtId="167" fontId="0" fillId="0" borderId="7" xfId="0" applyNumberFormat="1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Alignment="1">
      <alignment horizontal="center" vertical="top"/>
    </xf>
    <xf numFmtId="49" fontId="6" fillId="0" borderId="8" xfId="0" applyNumberFormat="1" applyFont="1" applyFill="1" applyBorder="1" applyAlignment="1">
      <alignment horizontal="left" wrapText="1"/>
    </xf>
    <xf numFmtId="164" fontId="6" fillId="0" borderId="10" xfId="0" applyNumberFormat="1" applyFont="1" applyFill="1" applyBorder="1" applyAlignment="1">
      <alignment vertical="top"/>
    </xf>
    <xf numFmtId="164" fontId="0" fillId="0" borderId="9" xfId="0" applyNumberFormat="1" applyFont="1" applyFill="1" applyBorder="1" applyAlignment="1">
      <alignment vertical="top" wrapText="1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5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164" fontId="0" fillId="0" borderId="16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topLeftCell="A10" zoomScale="115" zoomScaleNormal="115" zoomScaleSheetLayoutView="115" workbookViewId="0">
      <selection activeCell="G19" sqref="G19"/>
    </sheetView>
  </sheetViews>
  <sheetFormatPr defaultColWidth="9.33203125" defaultRowHeight="12.75" x14ac:dyDescent="0.2"/>
  <cols>
    <col min="1" max="1" width="52.5" style="1" customWidth="1"/>
    <col min="2" max="2" width="16" style="1" customWidth="1"/>
    <col min="3" max="3" width="22" style="1" customWidth="1"/>
    <col min="4" max="4" width="11.83203125" style="1" customWidth="1"/>
    <col min="5" max="5" width="16.83203125" style="1" customWidth="1"/>
    <col min="6" max="6" width="8.33203125" style="1" customWidth="1"/>
    <col min="7" max="7" width="38" style="1" customWidth="1"/>
    <col min="8" max="16384" width="9.33203125" style="1"/>
  </cols>
  <sheetData>
    <row r="1" spans="1:7" ht="14.25" x14ac:dyDescent="0.2">
      <c r="A1" s="2" t="s">
        <v>0</v>
      </c>
      <c r="B1" s="2"/>
      <c r="C1" s="2"/>
      <c r="D1" s="2"/>
      <c r="E1" s="2"/>
      <c r="F1" s="2"/>
      <c r="G1" s="38"/>
    </row>
    <row r="2" spans="1:7" ht="14.45" customHeight="1" x14ac:dyDescent="0.2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40" t="s">
        <v>0</v>
      </c>
      <c r="G2" s="3" t="s">
        <v>1</v>
      </c>
    </row>
    <row r="3" spans="1:7" ht="24.7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67" t="s">
        <v>281</v>
      </c>
      <c r="F3" s="68"/>
      <c r="G3" s="68"/>
    </row>
    <row r="4" spans="1:7" ht="10.5" customHeight="1" x14ac:dyDescent="0.15">
      <c r="A4" s="3"/>
      <c r="B4" s="3"/>
      <c r="C4" s="3"/>
      <c r="D4" s="3"/>
      <c r="E4" s="225" t="s">
        <v>55</v>
      </c>
      <c r="F4" s="226"/>
      <c r="G4" s="226"/>
    </row>
    <row r="5" spans="1:7" ht="42" customHeight="1" x14ac:dyDescent="0.2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40" t="s">
        <v>0</v>
      </c>
      <c r="G5" s="3"/>
    </row>
    <row r="6" spans="1:7" ht="14.45" customHeight="1" x14ac:dyDescent="0.2">
      <c r="A6" s="3" t="s">
        <v>0</v>
      </c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69" t="s">
        <v>289</v>
      </c>
    </row>
    <row r="7" spans="1:7" ht="14.45" customHeight="1" x14ac:dyDescent="0.2">
      <c r="A7" s="3" t="s">
        <v>0</v>
      </c>
      <c r="B7" s="224" t="s">
        <v>285</v>
      </c>
      <c r="C7" s="224"/>
      <c r="D7" s="224"/>
      <c r="E7" s="224"/>
      <c r="F7" s="229"/>
      <c r="G7" s="3" t="s">
        <v>0</v>
      </c>
    </row>
    <row r="8" spans="1:7" ht="27.75" customHeight="1" x14ac:dyDescent="0.2">
      <c r="A8" s="3" t="s">
        <v>0</v>
      </c>
      <c r="B8" s="229"/>
      <c r="C8" s="229"/>
      <c r="D8" s="229"/>
      <c r="E8" s="229"/>
      <c r="F8" s="229"/>
      <c r="G8" s="3" t="s">
        <v>0</v>
      </c>
    </row>
    <row r="9" spans="1:7" ht="14.45" customHeight="1" x14ac:dyDescent="0.2">
      <c r="A9" s="3" t="s">
        <v>0</v>
      </c>
      <c r="B9" s="224"/>
      <c r="C9" s="224"/>
      <c r="D9" s="224"/>
      <c r="E9" s="224"/>
      <c r="F9" s="3" t="s">
        <v>0</v>
      </c>
      <c r="G9" s="3" t="s">
        <v>0</v>
      </c>
    </row>
    <row r="10" spans="1:7" ht="21.6" customHeight="1" x14ac:dyDescent="0.2">
      <c r="A10" s="3" t="s">
        <v>0</v>
      </c>
      <c r="B10" s="224" t="s">
        <v>0</v>
      </c>
      <c r="C10" s="224"/>
      <c r="D10" s="224"/>
      <c r="E10" s="224"/>
      <c r="F10" s="3" t="s">
        <v>0</v>
      </c>
      <c r="G10" s="3" t="s">
        <v>0</v>
      </c>
    </row>
    <row r="11" spans="1:7" ht="12.75" customHeight="1" x14ac:dyDescent="0.2">
      <c r="A11" s="3" t="s">
        <v>0</v>
      </c>
      <c r="B11" s="224" t="s">
        <v>290</v>
      </c>
      <c r="C11" s="224"/>
      <c r="D11" s="224"/>
      <c r="E11" s="224"/>
      <c r="F11" s="3" t="s">
        <v>0</v>
      </c>
      <c r="G11" s="3" t="s">
        <v>0</v>
      </c>
    </row>
    <row r="12" spans="1:7" ht="18.2" customHeight="1" x14ac:dyDescent="0.2">
      <c r="A12" s="3" t="s">
        <v>0</v>
      </c>
      <c r="B12" s="227" t="s">
        <v>0</v>
      </c>
      <c r="C12" s="227"/>
      <c r="D12" s="227"/>
      <c r="E12" s="227"/>
      <c r="F12" s="3" t="s">
        <v>0</v>
      </c>
      <c r="G12" s="3" t="s">
        <v>0</v>
      </c>
    </row>
    <row r="13" spans="1:7" ht="12.75" customHeight="1" x14ac:dyDescent="0.2">
      <c r="A13" s="3" t="s">
        <v>0</v>
      </c>
      <c r="B13" s="228"/>
      <c r="C13" s="228"/>
      <c r="D13" s="228"/>
      <c r="E13" s="228"/>
      <c r="F13" s="3" t="s">
        <v>0</v>
      </c>
      <c r="G13" s="3" t="s">
        <v>0</v>
      </c>
    </row>
    <row r="14" spans="1:7" ht="21.6" customHeight="1" x14ac:dyDescent="0.2">
      <c r="A14" s="3" t="s">
        <v>0</v>
      </c>
      <c r="B14" s="227" t="s">
        <v>0</v>
      </c>
      <c r="C14" s="227"/>
      <c r="D14" s="227"/>
      <c r="E14" s="3" t="s">
        <v>0</v>
      </c>
      <c r="F14" s="3" t="s">
        <v>0</v>
      </c>
      <c r="G14" s="3" t="s">
        <v>0</v>
      </c>
    </row>
    <row r="15" spans="1:7" ht="28.9" customHeight="1" x14ac:dyDescent="0.2">
      <c r="A15" s="3" t="s">
        <v>2</v>
      </c>
      <c r="B15" s="223" t="s">
        <v>226</v>
      </c>
      <c r="C15" s="223"/>
      <c r="D15" s="223"/>
      <c r="E15" s="223"/>
      <c r="F15" s="223"/>
      <c r="G15" s="223"/>
    </row>
    <row r="16" spans="1:7" ht="41.25" customHeight="1" x14ac:dyDescent="0.2">
      <c r="A16" s="3" t="s">
        <v>56</v>
      </c>
      <c r="B16" s="223">
        <v>58</v>
      </c>
      <c r="C16" s="223"/>
      <c r="D16" s="223"/>
      <c r="E16" s="223"/>
      <c r="F16" s="223"/>
      <c r="G16" s="223"/>
    </row>
    <row r="17" spans="1:7" ht="21" customHeight="1" x14ac:dyDescent="0.2">
      <c r="A17" s="3" t="s">
        <v>3</v>
      </c>
      <c r="B17" s="223" t="s">
        <v>227</v>
      </c>
      <c r="C17" s="223"/>
      <c r="D17" s="223"/>
      <c r="E17" s="223"/>
      <c r="F17" s="223"/>
      <c r="G17" s="223"/>
    </row>
    <row r="18" spans="1:7" ht="21.6" customHeight="1" x14ac:dyDescent="0.2">
      <c r="A18" s="3"/>
      <c r="B18" s="222" t="s">
        <v>0</v>
      </c>
      <c r="C18" s="222"/>
      <c r="D18" s="222"/>
      <c r="E18" s="222"/>
      <c r="F18" s="222"/>
      <c r="G18" s="222"/>
    </row>
    <row r="19" spans="1:7" ht="28.9" customHeight="1" x14ac:dyDescent="0.2">
      <c r="A19" s="3" t="s">
        <v>4</v>
      </c>
      <c r="B19" s="223">
        <v>3204004986</v>
      </c>
      <c r="C19" s="223"/>
      <c r="D19" s="4" t="s">
        <v>0</v>
      </c>
      <c r="E19" s="222" t="s">
        <v>5</v>
      </c>
      <c r="F19" s="222"/>
      <c r="G19" s="4">
        <v>324101001</v>
      </c>
    </row>
    <row r="20" spans="1:7" ht="21.6" customHeight="1" x14ac:dyDescent="0.2">
      <c r="A20" s="3" t="s">
        <v>0</v>
      </c>
      <c r="B20" s="222" t="s">
        <v>0</v>
      </c>
      <c r="C20" s="222"/>
      <c r="D20" s="3" t="s">
        <v>0</v>
      </c>
      <c r="E20" s="222" t="s">
        <v>0</v>
      </c>
      <c r="F20" s="222"/>
      <c r="G20" s="3" t="s">
        <v>0</v>
      </c>
    </row>
    <row r="21" spans="1:7" ht="14.45" customHeight="1" x14ac:dyDescent="0.2">
      <c r="A21" s="3" t="s">
        <v>6</v>
      </c>
      <c r="B21" s="223" t="s">
        <v>284</v>
      </c>
      <c r="C21" s="223"/>
      <c r="D21" s="223"/>
      <c r="E21" s="223"/>
      <c r="F21" s="223"/>
      <c r="G21" s="223"/>
    </row>
    <row r="22" spans="1:7" ht="21.6" customHeight="1" x14ac:dyDescent="0.2">
      <c r="A22" s="3" t="s">
        <v>0</v>
      </c>
      <c r="B22" s="222" t="s">
        <v>0</v>
      </c>
      <c r="C22" s="222"/>
      <c r="D22" s="222"/>
      <c r="E22" s="222"/>
      <c r="F22" s="222"/>
      <c r="G22" s="222"/>
    </row>
    <row r="23" spans="1:7" ht="14.45" customHeight="1" x14ac:dyDescent="0.2">
      <c r="A23" s="3" t="s">
        <v>7</v>
      </c>
      <c r="B23" s="5" t="s">
        <v>8</v>
      </c>
      <c r="C23" s="3" t="s">
        <v>0</v>
      </c>
      <c r="D23" s="3" t="s">
        <v>0</v>
      </c>
      <c r="E23" s="3" t="s">
        <v>9</v>
      </c>
      <c r="F23" s="5" t="s">
        <v>10</v>
      </c>
      <c r="G23" s="3" t="s">
        <v>0</v>
      </c>
    </row>
    <row r="26" spans="1:7" x14ac:dyDescent="0.2">
      <c r="A26" s="220" t="s">
        <v>283</v>
      </c>
      <c r="B26" s="221"/>
      <c r="C26" s="221"/>
      <c r="D26" s="221"/>
      <c r="E26" s="221"/>
      <c r="F26" s="221"/>
      <c r="G26" s="221"/>
    </row>
  </sheetData>
  <mergeCells count="19">
    <mergeCell ref="B9:E9"/>
    <mergeCell ref="B10:E10"/>
    <mergeCell ref="B11:E11"/>
    <mergeCell ref="E4:G4"/>
    <mergeCell ref="B21:G21"/>
    <mergeCell ref="B12:E12"/>
    <mergeCell ref="B13:E13"/>
    <mergeCell ref="B14:D14"/>
    <mergeCell ref="B15:G15"/>
    <mergeCell ref="B16:G16"/>
    <mergeCell ref="B7:F8"/>
    <mergeCell ref="A26:G26"/>
    <mergeCell ref="B22:G22"/>
    <mergeCell ref="B17:G17"/>
    <mergeCell ref="B18:G18"/>
    <mergeCell ref="B19:C19"/>
    <mergeCell ref="E19:F19"/>
    <mergeCell ref="B20:C20"/>
    <mergeCell ref="E20:F20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workbookViewId="0">
      <selection activeCell="E13" sqref="E13"/>
    </sheetView>
  </sheetViews>
  <sheetFormatPr defaultColWidth="9.33203125" defaultRowHeight="14.25" x14ac:dyDescent="0.2"/>
  <cols>
    <col min="1" max="1" width="9.33203125" style="148"/>
    <col min="2" max="2" width="29.83203125" style="148" customWidth="1"/>
    <col min="3" max="3" width="25" style="148" customWidth="1"/>
    <col min="4" max="4" width="12.83203125" style="148" bestFit="1" customWidth="1"/>
    <col min="5" max="5" width="20.1640625" style="148" customWidth="1"/>
    <col min="6" max="6" width="27.1640625" style="148" customWidth="1"/>
    <col min="7" max="7" width="20.1640625" style="148" customWidth="1"/>
    <col min="8" max="9" width="17.1640625" style="148" customWidth="1"/>
    <col min="10" max="10" width="19" style="148" customWidth="1"/>
    <col min="11" max="11" width="9.5" style="148" bestFit="1" customWidth="1"/>
    <col min="12" max="12" width="13.1640625" style="148" bestFit="1" customWidth="1"/>
    <col min="13" max="257" width="9.33203125" style="148"/>
    <col min="258" max="258" width="29.83203125" style="148" customWidth="1"/>
    <col min="259" max="259" width="25" style="148" customWidth="1"/>
    <col min="260" max="260" width="12.83203125" style="148" bestFit="1" customWidth="1"/>
    <col min="261" max="261" width="20.1640625" style="148" customWidth="1"/>
    <col min="262" max="262" width="27.1640625" style="148" customWidth="1"/>
    <col min="263" max="263" width="20.1640625" style="148" customWidth="1"/>
    <col min="264" max="265" width="17.1640625" style="148" customWidth="1"/>
    <col min="266" max="266" width="19" style="148" customWidth="1"/>
    <col min="267" max="267" width="9.5" style="148" bestFit="1" customWidth="1"/>
    <col min="268" max="268" width="13.1640625" style="148" bestFit="1" customWidth="1"/>
    <col min="269" max="513" width="9.33203125" style="148"/>
    <col min="514" max="514" width="29.83203125" style="148" customWidth="1"/>
    <col min="515" max="515" width="25" style="148" customWidth="1"/>
    <col min="516" max="516" width="12.83203125" style="148" bestFit="1" customWidth="1"/>
    <col min="517" max="517" width="20.1640625" style="148" customWidth="1"/>
    <col min="518" max="518" width="27.1640625" style="148" customWidth="1"/>
    <col min="519" max="519" width="20.1640625" style="148" customWidth="1"/>
    <col min="520" max="521" width="17.1640625" style="148" customWidth="1"/>
    <col min="522" max="522" width="19" style="148" customWidth="1"/>
    <col min="523" max="523" width="9.5" style="148" bestFit="1" customWidth="1"/>
    <col min="524" max="524" width="13.1640625" style="148" bestFit="1" customWidth="1"/>
    <col min="525" max="769" width="9.33203125" style="148"/>
    <col min="770" max="770" width="29.83203125" style="148" customWidth="1"/>
    <col min="771" max="771" width="25" style="148" customWidth="1"/>
    <col min="772" max="772" width="12.83203125" style="148" bestFit="1" customWidth="1"/>
    <col min="773" max="773" width="20.1640625" style="148" customWidth="1"/>
    <col min="774" max="774" width="27.1640625" style="148" customWidth="1"/>
    <col min="775" max="775" width="20.1640625" style="148" customWidth="1"/>
    <col min="776" max="777" width="17.1640625" style="148" customWidth="1"/>
    <col min="778" max="778" width="19" style="148" customWidth="1"/>
    <col min="779" max="779" width="9.5" style="148" bestFit="1" customWidth="1"/>
    <col min="780" max="780" width="13.1640625" style="148" bestFit="1" customWidth="1"/>
    <col min="781" max="1025" width="9.33203125" style="148"/>
    <col min="1026" max="1026" width="29.83203125" style="148" customWidth="1"/>
    <col min="1027" max="1027" width="25" style="148" customWidth="1"/>
    <col min="1028" max="1028" width="12.83203125" style="148" bestFit="1" customWidth="1"/>
    <col min="1029" max="1029" width="20.1640625" style="148" customWidth="1"/>
    <col min="1030" max="1030" width="27.1640625" style="148" customWidth="1"/>
    <col min="1031" max="1031" width="20.1640625" style="148" customWidth="1"/>
    <col min="1032" max="1033" width="17.1640625" style="148" customWidth="1"/>
    <col min="1034" max="1034" width="19" style="148" customWidth="1"/>
    <col min="1035" max="1035" width="9.5" style="148" bestFit="1" customWidth="1"/>
    <col min="1036" max="1036" width="13.1640625" style="148" bestFit="1" customWidth="1"/>
    <col min="1037" max="1281" width="9.33203125" style="148"/>
    <col min="1282" max="1282" width="29.83203125" style="148" customWidth="1"/>
    <col min="1283" max="1283" width="25" style="148" customWidth="1"/>
    <col min="1284" max="1284" width="12.83203125" style="148" bestFit="1" customWidth="1"/>
    <col min="1285" max="1285" width="20.1640625" style="148" customWidth="1"/>
    <col min="1286" max="1286" width="27.1640625" style="148" customWidth="1"/>
    <col min="1287" max="1287" width="20.1640625" style="148" customWidth="1"/>
    <col min="1288" max="1289" width="17.1640625" style="148" customWidth="1"/>
    <col min="1290" max="1290" width="19" style="148" customWidth="1"/>
    <col min="1291" max="1291" width="9.5" style="148" bestFit="1" customWidth="1"/>
    <col min="1292" max="1292" width="13.1640625" style="148" bestFit="1" customWidth="1"/>
    <col min="1293" max="1537" width="9.33203125" style="148"/>
    <col min="1538" max="1538" width="29.83203125" style="148" customWidth="1"/>
    <col min="1539" max="1539" width="25" style="148" customWidth="1"/>
    <col min="1540" max="1540" width="12.83203125" style="148" bestFit="1" customWidth="1"/>
    <col min="1541" max="1541" width="20.1640625" style="148" customWidth="1"/>
    <col min="1542" max="1542" width="27.1640625" style="148" customWidth="1"/>
    <col min="1543" max="1543" width="20.1640625" style="148" customWidth="1"/>
    <col min="1544" max="1545" width="17.1640625" style="148" customWidth="1"/>
    <col min="1546" max="1546" width="19" style="148" customWidth="1"/>
    <col min="1547" max="1547" width="9.5" style="148" bestFit="1" customWidth="1"/>
    <col min="1548" max="1548" width="13.1640625" style="148" bestFit="1" customWidth="1"/>
    <col min="1549" max="1793" width="9.33203125" style="148"/>
    <col min="1794" max="1794" width="29.83203125" style="148" customWidth="1"/>
    <col min="1795" max="1795" width="25" style="148" customWidth="1"/>
    <col min="1796" max="1796" width="12.83203125" style="148" bestFit="1" customWidth="1"/>
    <col min="1797" max="1797" width="20.1640625" style="148" customWidth="1"/>
    <col min="1798" max="1798" width="27.1640625" style="148" customWidth="1"/>
    <col min="1799" max="1799" width="20.1640625" style="148" customWidth="1"/>
    <col min="1800" max="1801" width="17.1640625" style="148" customWidth="1"/>
    <col min="1802" max="1802" width="19" style="148" customWidth="1"/>
    <col min="1803" max="1803" width="9.5" style="148" bestFit="1" customWidth="1"/>
    <col min="1804" max="1804" width="13.1640625" style="148" bestFit="1" customWidth="1"/>
    <col min="1805" max="2049" width="9.33203125" style="148"/>
    <col min="2050" max="2050" width="29.83203125" style="148" customWidth="1"/>
    <col min="2051" max="2051" width="25" style="148" customWidth="1"/>
    <col min="2052" max="2052" width="12.83203125" style="148" bestFit="1" customWidth="1"/>
    <col min="2053" max="2053" width="20.1640625" style="148" customWidth="1"/>
    <col min="2054" max="2054" width="27.1640625" style="148" customWidth="1"/>
    <col min="2055" max="2055" width="20.1640625" style="148" customWidth="1"/>
    <col min="2056" max="2057" width="17.1640625" style="148" customWidth="1"/>
    <col min="2058" max="2058" width="19" style="148" customWidth="1"/>
    <col min="2059" max="2059" width="9.5" style="148" bestFit="1" customWidth="1"/>
    <col min="2060" max="2060" width="13.1640625" style="148" bestFit="1" customWidth="1"/>
    <col min="2061" max="2305" width="9.33203125" style="148"/>
    <col min="2306" max="2306" width="29.83203125" style="148" customWidth="1"/>
    <col min="2307" max="2307" width="25" style="148" customWidth="1"/>
    <col min="2308" max="2308" width="12.83203125" style="148" bestFit="1" customWidth="1"/>
    <col min="2309" max="2309" width="20.1640625" style="148" customWidth="1"/>
    <col min="2310" max="2310" width="27.1640625" style="148" customWidth="1"/>
    <col min="2311" max="2311" width="20.1640625" style="148" customWidth="1"/>
    <col min="2312" max="2313" width="17.1640625" style="148" customWidth="1"/>
    <col min="2314" max="2314" width="19" style="148" customWidth="1"/>
    <col min="2315" max="2315" width="9.5" style="148" bestFit="1" customWidth="1"/>
    <col min="2316" max="2316" width="13.1640625" style="148" bestFit="1" customWidth="1"/>
    <col min="2317" max="2561" width="9.33203125" style="148"/>
    <col min="2562" max="2562" width="29.83203125" style="148" customWidth="1"/>
    <col min="2563" max="2563" width="25" style="148" customWidth="1"/>
    <col min="2564" max="2564" width="12.83203125" style="148" bestFit="1" customWidth="1"/>
    <col min="2565" max="2565" width="20.1640625" style="148" customWidth="1"/>
    <col min="2566" max="2566" width="27.1640625" style="148" customWidth="1"/>
    <col min="2567" max="2567" width="20.1640625" style="148" customWidth="1"/>
    <col min="2568" max="2569" width="17.1640625" style="148" customWidth="1"/>
    <col min="2570" max="2570" width="19" style="148" customWidth="1"/>
    <col min="2571" max="2571" width="9.5" style="148" bestFit="1" customWidth="1"/>
    <col min="2572" max="2572" width="13.1640625" style="148" bestFit="1" customWidth="1"/>
    <col min="2573" max="2817" width="9.33203125" style="148"/>
    <col min="2818" max="2818" width="29.83203125" style="148" customWidth="1"/>
    <col min="2819" max="2819" width="25" style="148" customWidth="1"/>
    <col min="2820" max="2820" width="12.83203125" style="148" bestFit="1" customWidth="1"/>
    <col min="2821" max="2821" width="20.1640625" style="148" customWidth="1"/>
    <col min="2822" max="2822" width="27.1640625" style="148" customWidth="1"/>
    <col min="2823" max="2823" width="20.1640625" style="148" customWidth="1"/>
    <col min="2824" max="2825" width="17.1640625" style="148" customWidth="1"/>
    <col min="2826" max="2826" width="19" style="148" customWidth="1"/>
    <col min="2827" max="2827" width="9.5" style="148" bestFit="1" customWidth="1"/>
    <col min="2828" max="2828" width="13.1640625" style="148" bestFit="1" customWidth="1"/>
    <col min="2829" max="3073" width="9.33203125" style="148"/>
    <col min="3074" max="3074" width="29.83203125" style="148" customWidth="1"/>
    <col min="3075" max="3075" width="25" style="148" customWidth="1"/>
    <col min="3076" max="3076" width="12.83203125" style="148" bestFit="1" customWidth="1"/>
    <col min="3077" max="3077" width="20.1640625" style="148" customWidth="1"/>
    <col min="3078" max="3078" width="27.1640625" style="148" customWidth="1"/>
    <col min="3079" max="3079" width="20.1640625" style="148" customWidth="1"/>
    <col min="3080" max="3081" width="17.1640625" style="148" customWidth="1"/>
    <col min="3082" max="3082" width="19" style="148" customWidth="1"/>
    <col min="3083" max="3083" width="9.5" style="148" bestFit="1" customWidth="1"/>
    <col min="3084" max="3084" width="13.1640625" style="148" bestFit="1" customWidth="1"/>
    <col min="3085" max="3329" width="9.33203125" style="148"/>
    <col min="3330" max="3330" width="29.83203125" style="148" customWidth="1"/>
    <col min="3331" max="3331" width="25" style="148" customWidth="1"/>
    <col min="3332" max="3332" width="12.83203125" style="148" bestFit="1" customWidth="1"/>
    <col min="3333" max="3333" width="20.1640625" style="148" customWidth="1"/>
    <col min="3334" max="3334" width="27.1640625" style="148" customWidth="1"/>
    <col min="3335" max="3335" width="20.1640625" style="148" customWidth="1"/>
    <col min="3336" max="3337" width="17.1640625" style="148" customWidth="1"/>
    <col min="3338" max="3338" width="19" style="148" customWidth="1"/>
    <col min="3339" max="3339" width="9.5" style="148" bestFit="1" customWidth="1"/>
    <col min="3340" max="3340" width="13.1640625" style="148" bestFit="1" customWidth="1"/>
    <col min="3341" max="3585" width="9.33203125" style="148"/>
    <col min="3586" max="3586" width="29.83203125" style="148" customWidth="1"/>
    <col min="3587" max="3587" width="25" style="148" customWidth="1"/>
    <col min="3588" max="3588" width="12.83203125" style="148" bestFit="1" customWidth="1"/>
    <col min="3589" max="3589" width="20.1640625" style="148" customWidth="1"/>
    <col min="3590" max="3590" width="27.1640625" style="148" customWidth="1"/>
    <col min="3591" max="3591" width="20.1640625" style="148" customWidth="1"/>
    <col min="3592" max="3593" width="17.1640625" style="148" customWidth="1"/>
    <col min="3594" max="3594" width="19" style="148" customWidth="1"/>
    <col min="3595" max="3595" width="9.5" style="148" bestFit="1" customWidth="1"/>
    <col min="3596" max="3596" width="13.1640625" style="148" bestFit="1" customWidth="1"/>
    <col min="3597" max="3841" width="9.33203125" style="148"/>
    <col min="3842" max="3842" width="29.83203125" style="148" customWidth="1"/>
    <col min="3843" max="3843" width="25" style="148" customWidth="1"/>
    <col min="3844" max="3844" width="12.83203125" style="148" bestFit="1" customWidth="1"/>
    <col min="3845" max="3845" width="20.1640625" style="148" customWidth="1"/>
    <col min="3846" max="3846" width="27.1640625" style="148" customWidth="1"/>
    <col min="3847" max="3847" width="20.1640625" style="148" customWidth="1"/>
    <col min="3848" max="3849" width="17.1640625" style="148" customWidth="1"/>
    <col min="3850" max="3850" width="19" style="148" customWidth="1"/>
    <col min="3851" max="3851" width="9.5" style="148" bestFit="1" customWidth="1"/>
    <col min="3852" max="3852" width="13.1640625" style="148" bestFit="1" customWidth="1"/>
    <col min="3853" max="4097" width="9.33203125" style="148"/>
    <col min="4098" max="4098" width="29.83203125" style="148" customWidth="1"/>
    <col min="4099" max="4099" width="25" style="148" customWidth="1"/>
    <col min="4100" max="4100" width="12.83203125" style="148" bestFit="1" customWidth="1"/>
    <col min="4101" max="4101" width="20.1640625" style="148" customWidth="1"/>
    <col min="4102" max="4102" width="27.1640625" style="148" customWidth="1"/>
    <col min="4103" max="4103" width="20.1640625" style="148" customWidth="1"/>
    <col min="4104" max="4105" width="17.1640625" style="148" customWidth="1"/>
    <col min="4106" max="4106" width="19" style="148" customWidth="1"/>
    <col min="4107" max="4107" width="9.5" style="148" bestFit="1" customWidth="1"/>
    <col min="4108" max="4108" width="13.1640625" style="148" bestFit="1" customWidth="1"/>
    <col min="4109" max="4353" width="9.33203125" style="148"/>
    <col min="4354" max="4354" width="29.83203125" style="148" customWidth="1"/>
    <col min="4355" max="4355" width="25" style="148" customWidth="1"/>
    <col min="4356" max="4356" width="12.83203125" style="148" bestFit="1" customWidth="1"/>
    <col min="4357" max="4357" width="20.1640625" style="148" customWidth="1"/>
    <col min="4358" max="4358" width="27.1640625" style="148" customWidth="1"/>
    <col min="4359" max="4359" width="20.1640625" style="148" customWidth="1"/>
    <col min="4360" max="4361" width="17.1640625" style="148" customWidth="1"/>
    <col min="4362" max="4362" width="19" style="148" customWidth="1"/>
    <col min="4363" max="4363" width="9.5" style="148" bestFit="1" customWidth="1"/>
    <col min="4364" max="4364" width="13.1640625" style="148" bestFit="1" customWidth="1"/>
    <col min="4365" max="4609" width="9.33203125" style="148"/>
    <col min="4610" max="4610" width="29.83203125" style="148" customWidth="1"/>
    <col min="4611" max="4611" width="25" style="148" customWidth="1"/>
    <col min="4612" max="4612" width="12.83203125" style="148" bestFit="1" customWidth="1"/>
    <col min="4613" max="4613" width="20.1640625" style="148" customWidth="1"/>
    <col min="4614" max="4614" width="27.1640625" style="148" customWidth="1"/>
    <col min="4615" max="4615" width="20.1640625" style="148" customWidth="1"/>
    <col min="4616" max="4617" width="17.1640625" style="148" customWidth="1"/>
    <col min="4618" max="4618" width="19" style="148" customWidth="1"/>
    <col min="4619" max="4619" width="9.5" style="148" bestFit="1" customWidth="1"/>
    <col min="4620" max="4620" width="13.1640625" style="148" bestFit="1" customWidth="1"/>
    <col min="4621" max="4865" width="9.33203125" style="148"/>
    <col min="4866" max="4866" width="29.83203125" style="148" customWidth="1"/>
    <col min="4867" max="4867" width="25" style="148" customWidth="1"/>
    <col min="4868" max="4868" width="12.83203125" style="148" bestFit="1" customWidth="1"/>
    <col min="4869" max="4869" width="20.1640625" style="148" customWidth="1"/>
    <col min="4870" max="4870" width="27.1640625" style="148" customWidth="1"/>
    <col min="4871" max="4871" width="20.1640625" style="148" customWidth="1"/>
    <col min="4872" max="4873" width="17.1640625" style="148" customWidth="1"/>
    <col min="4874" max="4874" width="19" style="148" customWidth="1"/>
    <col min="4875" max="4875" width="9.5" style="148" bestFit="1" customWidth="1"/>
    <col min="4876" max="4876" width="13.1640625" style="148" bestFit="1" customWidth="1"/>
    <col min="4877" max="5121" width="9.33203125" style="148"/>
    <col min="5122" max="5122" width="29.83203125" style="148" customWidth="1"/>
    <col min="5123" max="5123" width="25" style="148" customWidth="1"/>
    <col min="5124" max="5124" width="12.83203125" style="148" bestFit="1" customWidth="1"/>
    <col min="5125" max="5125" width="20.1640625" style="148" customWidth="1"/>
    <col min="5126" max="5126" width="27.1640625" style="148" customWidth="1"/>
    <col min="5127" max="5127" width="20.1640625" style="148" customWidth="1"/>
    <col min="5128" max="5129" width="17.1640625" style="148" customWidth="1"/>
    <col min="5130" max="5130" width="19" style="148" customWidth="1"/>
    <col min="5131" max="5131" width="9.5" style="148" bestFit="1" customWidth="1"/>
    <col min="5132" max="5132" width="13.1640625" style="148" bestFit="1" customWidth="1"/>
    <col min="5133" max="5377" width="9.33203125" style="148"/>
    <col min="5378" max="5378" width="29.83203125" style="148" customWidth="1"/>
    <col min="5379" max="5379" width="25" style="148" customWidth="1"/>
    <col min="5380" max="5380" width="12.83203125" style="148" bestFit="1" customWidth="1"/>
    <col min="5381" max="5381" width="20.1640625" style="148" customWidth="1"/>
    <col min="5382" max="5382" width="27.1640625" style="148" customWidth="1"/>
    <col min="5383" max="5383" width="20.1640625" style="148" customWidth="1"/>
    <col min="5384" max="5385" width="17.1640625" style="148" customWidth="1"/>
    <col min="5386" max="5386" width="19" style="148" customWidth="1"/>
    <col min="5387" max="5387" width="9.5" style="148" bestFit="1" customWidth="1"/>
    <col min="5388" max="5388" width="13.1640625" style="148" bestFit="1" customWidth="1"/>
    <col min="5389" max="5633" width="9.33203125" style="148"/>
    <col min="5634" max="5634" width="29.83203125" style="148" customWidth="1"/>
    <col min="5635" max="5635" width="25" style="148" customWidth="1"/>
    <col min="5636" max="5636" width="12.83203125" style="148" bestFit="1" customWidth="1"/>
    <col min="5637" max="5637" width="20.1640625" style="148" customWidth="1"/>
    <col min="5638" max="5638" width="27.1640625" style="148" customWidth="1"/>
    <col min="5639" max="5639" width="20.1640625" style="148" customWidth="1"/>
    <col min="5640" max="5641" width="17.1640625" style="148" customWidth="1"/>
    <col min="5642" max="5642" width="19" style="148" customWidth="1"/>
    <col min="5643" max="5643" width="9.5" style="148" bestFit="1" customWidth="1"/>
    <col min="5644" max="5644" width="13.1640625" style="148" bestFit="1" customWidth="1"/>
    <col min="5645" max="5889" width="9.33203125" style="148"/>
    <col min="5890" max="5890" width="29.83203125" style="148" customWidth="1"/>
    <col min="5891" max="5891" width="25" style="148" customWidth="1"/>
    <col min="5892" max="5892" width="12.83203125" style="148" bestFit="1" customWidth="1"/>
    <col min="5893" max="5893" width="20.1640625" style="148" customWidth="1"/>
    <col min="5894" max="5894" width="27.1640625" style="148" customWidth="1"/>
    <col min="5895" max="5895" width="20.1640625" style="148" customWidth="1"/>
    <col min="5896" max="5897" width="17.1640625" style="148" customWidth="1"/>
    <col min="5898" max="5898" width="19" style="148" customWidth="1"/>
    <col min="5899" max="5899" width="9.5" style="148" bestFit="1" customWidth="1"/>
    <col min="5900" max="5900" width="13.1640625" style="148" bestFit="1" customWidth="1"/>
    <col min="5901" max="6145" width="9.33203125" style="148"/>
    <col min="6146" max="6146" width="29.83203125" style="148" customWidth="1"/>
    <col min="6147" max="6147" width="25" style="148" customWidth="1"/>
    <col min="6148" max="6148" width="12.83203125" style="148" bestFit="1" customWidth="1"/>
    <col min="6149" max="6149" width="20.1640625" style="148" customWidth="1"/>
    <col min="6150" max="6150" width="27.1640625" style="148" customWidth="1"/>
    <col min="6151" max="6151" width="20.1640625" style="148" customWidth="1"/>
    <col min="6152" max="6153" width="17.1640625" style="148" customWidth="1"/>
    <col min="6154" max="6154" width="19" style="148" customWidth="1"/>
    <col min="6155" max="6155" width="9.5" style="148" bestFit="1" customWidth="1"/>
    <col min="6156" max="6156" width="13.1640625" style="148" bestFit="1" customWidth="1"/>
    <col min="6157" max="6401" width="9.33203125" style="148"/>
    <col min="6402" max="6402" width="29.83203125" style="148" customWidth="1"/>
    <col min="6403" max="6403" width="25" style="148" customWidth="1"/>
    <col min="6404" max="6404" width="12.83203125" style="148" bestFit="1" customWidth="1"/>
    <col min="6405" max="6405" width="20.1640625" style="148" customWidth="1"/>
    <col min="6406" max="6406" width="27.1640625" style="148" customWidth="1"/>
    <col min="6407" max="6407" width="20.1640625" style="148" customWidth="1"/>
    <col min="6408" max="6409" width="17.1640625" style="148" customWidth="1"/>
    <col min="6410" max="6410" width="19" style="148" customWidth="1"/>
    <col min="6411" max="6411" width="9.5" style="148" bestFit="1" customWidth="1"/>
    <col min="6412" max="6412" width="13.1640625" style="148" bestFit="1" customWidth="1"/>
    <col min="6413" max="6657" width="9.33203125" style="148"/>
    <col min="6658" max="6658" width="29.83203125" style="148" customWidth="1"/>
    <col min="6659" max="6659" width="25" style="148" customWidth="1"/>
    <col min="6660" max="6660" width="12.83203125" style="148" bestFit="1" customWidth="1"/>
    <col min="6661" max="6661" width="20.1640625" style="148" customWidth="1"/>
    <col min="6662" max="6662" width="27.1640625" style="148" customWidth="1"/>
    <col min="6663" max="6663" width="20.1640625" style="148" customWidth="1"/>
    <col min="6664" max="6665" width="17.1640625" style="148" customWidth="1"/>
    <col min="6666" max="6666" width="19" style="148" customWidth="1"/>
    <col min="6667" max="6667" width="9.5" style="148" bestFit="1" customWidth="1"/>
    <col min="6668" max="6668" width="13.1640625" style="148" bestFit="1" customWidth="1"/>
    <col min="6669" max="6913" width="9.33203125" style="148"/>
    <col min="6914" max="6914" width="29.83203125" style="148" customWidth="1"/>
    <col min="6915" max="6915" width="25" style="148" customWidth="1"/>
    <col min="6916" max="6916" width="12.83203125" style="148" bestFit="1" customWidth="1"/>
    <col min="6917" max="6917" width="20.1640625" style="148" customWidth="1"/>
    <col min="6918" max="6918" width="27.1640625" style="148" customWidth="1"/>
    <col min="6919" max="6919" width="20.1640625" style="148" customWidth="1"/>
    <col min="6920" max="6921" width="17.1640625" style="148" customWidth="1"/>
    <col min="6922" max="6922" width="19" style="148" customWidth="1"/>
    <col min="6923" max="6923" width="9.5" style="148" bestFit="1" customWidth="1"/>
    <col min="6924" max="6924" width="13.1640625" style="148" bestFit="1" customWidth="1"/>
    <col min="6925" max="7169" width="9.33203125" style="148"/>
    <col min="7170" max="7170" width="29.83203125" style="148" customWidth="1"/>
    <col min="7171" max="7171" width="25" style="148" customWidth="1"/>
    <col min="7172" max="7172" width="12.83203125" style="148" bestFit="1" customWidth="1"/>
    <col min="7173" max="7173" width="20.1640625" style="148" customWidth="1"/>
    <col min="7174" max="7174" width="27.1640625" style="148" customWidth="1"/>
    <col min="7175" max="7175" width="20.1640625" style="148" customWidth="1"/>
    <col min="7176" max="7177" width="17.1640625" style="148" customWidth="1"/>
    <col min="7178" max="7178" width="19" style="148" customWidth="1"/>
    <col min="7179" max="7179" width="9.5" style="148" bestFit="1" customWidth="1"/>
    <col min="7180" max="7180" width="13.1640625" style="148" bestFit="1" customWidth="1"/>
    <col min="7181" max="7425" width="9.33203125" style="148"/>
    <col min="7426" max="7426" width="29.83203125" style="148" customWidth="1"/>
    <col min="7427" max="7427" width="25" style="148" customWidth="1"/>
    <col min="7428" max="7428" width="12.83203125" style="148" bestFit="1" customWidth="1"/>
    <col min="7429" max="7429" width="20.1640625" style="148" customWidth="1"/>
    <col min="7430" max="7430" width="27.1640625" style="148" customWidth="1"/>
    <col min="7431" max="7431" width="20.1640625" style="148" customWidth="1"/>
    <col min="7432" max="7433" width="17.1640625" style="148" customWidth="1"/>
    <col min="7434" max="7434" width="19" style="148" customWidth="1"/>
    <col min="7435" max="7435" width="9.5" style="148" bestFit="1" customWidth="1"/>
    <col min="7436" max="7436" width="13.1640625" style="148" bestFit="1" customWidth="1"/>
    <col min="7437" max="7681" width="9.33203125" style="148"/>
    <col min="7682" max="7682" width="29.83203125" style="148" customWidth="1"/>
    <col min="7683" max="7683" width="25" style="148" customWidth="1"/>
    <col min="7684" max="7684" width="12.83203125" style="148" bestFit="1" customWidth="1"/>
    <col min="7685" max="7685" width="20.1640625" style="148" customWidth="1"/>
    <col min="7686" max="7686" width="27.1640625" style="148" customWidth="1"/>
    <col min="7687" max="7687" width="20.1640625" style="148" customWidth="1"/>
    <col min="7688" max="7689" width="17.1640625" style="148" customWidth="1"/>
    <col min="7690" max="7690" width="19" style="148" customWidth="1"/>
    <col min="7691" max="7691" width="9.5" style="148" bestFit="1" customWidth="1"/>
    <col min="7692" max="7692" width="13.1640625" style="148" bestFit="1" customWidth="1"/>
    <col min="7693" max="7937" width="9.33203125" style="148"/>
    <col min="7938" max="7938" width="29.83203125" style="148" customWidth="1"/>
    <col min="7939" max="7939" width="25" style="148" customWidth="1"/>
    <col min="7940" max="7940" width="12.83203125" style="148" bestFit="1" customWidth="1"/>
    <col min="7941" max="7941" width="20.1640625" style="148" customWidth="1"/>
    <col min="7942" max="7942" width="27.1640625" style="148" customWidth="1"/>
    <col min="7943" max="7943" width="20.1640625" style="148" customWidth="1"/>
    <col min="7944" max="7945" width="17.1640625" style="148" customWidth="1"/>
    <col min="7946" max="7946" width="19" style="148" customWidth="1"/>
    <col min="7947" max="7947" width="9.5" style="148" bestFit="1" customWidth="1"/>
    <col min="7948" max="7948" width="13.1640625" style="148" bestFit="1" customWidth="1"/>
    <col min="7949" max="8193" width="9.33203125" style="148"/>
    <col min="8194" max="8194" width="29.83203125" style="148" customWidth="1"/>
    <col min="8195" max="8195" width="25" style="148" customWidth="1"/>
    <col min="8196" max="8196" width="12.83203125" style="148" bestFit="1" customWidth="1"/>
    <col min="8197" max="8197" width="20.1640625" style="148" customWidth="1"/>
    <col min="8198" max="8198" width="27.1640625" style="148" customWidth="1"/>
    <col min="8199" max="8199" width="20.1640625" style="148" customWidth="1"/>
    <col min="8200" max="8201" width="17.1640625" style="148" customWidth="1"/>
    <col min="8202" max="8202" width="19" style="148" customWidth="1"/>
    <col min="8203" max="8203" width="9.5" style="148" bestFit="1" customWidth="1"/>
    <col min="8204" max="8204" width="13.1640625" style="148" bestFit="1" customWidth="1"/>
    <col min="8205" max="8449" width="9.33203125" style="148"/>
    <col min="8450" max="8450" width="29.83203125" style="148" customWidth="1"/>
    <col min="8451" max="8451" width="25" style="148" customWidth="1"/>
    <col min="8452" max="8452" width="12.83203125" style="148" bestFit="1" customWidth="1"/>
    <col min="8453" max="8453" width="20.1640625" style="148" customWidth="1"/>
    <col min="8454" max="8454" width="27.1640625" style="148" customWidth="1"/>
    <col min="8455" max="8455" width="20.1640625" style="148" customWidth="1"/>
    <col min="8456" max="8457" width="17.1640625" style="148" customWidth="1"/>
    <col min="8458" max="8458" width="19" style="148" customWidth="1"/>
    <col min="8459" max="8459" width="9.5" style="148" bestFit="1" customWidth="1"/>
    <col min="8460" max="8460" width="13.1640625" style="148" bestFit="1" customWidth="1"/>
    <col min="8461" max="8705" width="9.33203125" style="148"/>
    <col min="8706" max="8706" width="29.83203125" style="148" customWidth="1"/>
    <col min="8707" max="8707" width="25" style="148" customWidth="1"/>
    <col min="8708" max="8708" width="12.83203125" style="148" bestFit="1" customWidth="1"/>
    <col min="8709" max="8709" width="20.1640625" style="148" customWidth="1"/>
    <col min="8710" max="8710" width="27.1640625" style="148" customWidth="1"/>
    <col min="8711" max="8711" width="20.1640625" style="148" customWidth="1"/>
    <col min="8712" max="8713" width="17.1640625" style="148" customWidth="1"/>
    <col min="8714" max="8714" width="19" style="148" customWidth="1"/>
    <col min="8715" max="8715" width="9.5" style="148" bestFit="1" customWidth="1"/>
    <col min="8716" max="8716" width="13.1640625" style="148" bestFit="1" customWidth="1"/>
    <col min="8717" max="8961" width="9.33203125" style="148"/>
    <col min="8962" max="8962" width="29.83203125" style="148" customWidth="1"/>
    <col min="8963" max="8963" width="25" style="148" customWidth="1"/>
    <col min="8964" max="8964" width="12.83203125" style="148" bestFit="1" customWidth="1"/>
    <col min="8965" max="8965" width="20.1640625" style="148" customWidth="1"/>
    <col min="8966" max="8966" width="27.1640625" style="148" customWidth="1"/>
    <col min="8967" max="8967" width="20.1640625" style="148" customWidth="1"/>
    <col min="8968" max="8969" width="17.1640625" style="148" customWidth="1"/>
    <col min="8970" max="8970" width="19" style="148" customWidth="1"/>
    <col min="8971" max="8971" width="9.5" style="148" bestFit="1" customWidth="1"/>
    <col min="8972" max="8972" width="13.1640625" style="148" bestFit="1" customWidth="1"/>
    <col min="8973" max="9217" width="9.33203125" style="148"/>
    <col min="9218" max="9218" width="29.83203125" style="148" customWidth="1"/>
    <col min="9219" max="9219" width="25" style="148" customWidth="1"/>
    <col min="9220" max="9220" width="12.83203125" style="148" bestFit="1" customWidth="1"/>
    <col min="9221" max="9221" width="20.1640625" style="148" customWidth="1"/>
    <col min="9222" max="9222" width="27.1640625" style="148" customWidth="1"/>
    <col min="9223" max="9223" width="20.1640625" style="148" customWidth="1"/>
    <col min="9224" max="9225" width="17.1640625" style="148" customWidth="1"/>
    <col min="9226" max="9226" width="19" style="148" customWidth="1"/>
    <col min="9227" max="9227" width="9.5" style="148" bestFit="1" customWidth="1"/>
    <col min="9228" max="9228" width="13.1640625" style="148" bestFit="1" customWidth="1"/>
    <col min="9229" max="9473" width="9.33203125" style="148"/>
    <col min="9474" max="9474" width="29.83203125" style="148" customWidth="1"/>
    <col min="9475" max="9475" width="25" style="148" customWidth="1"/>
    <col min="9476" max="9476" width="12.83203125" style="148" bestFit="1" customWidth="1"/>
    <col min="9477" max="9477" width="20.1640625" style="148" customWidth="1"/>
    <col min="9478" max="9478" width="27.1640625" style="148" customWidth="1"/>
    <col min="9479" max="9479" width="20.1640625" style="148" customWidth="1"/>
    <col min="9480" max="9481" width="17.1640625" style="148" customWidth="1"/>
    <col min="9482" max="9482" width="19" style="148" customWidth="1"/>
    <col min="9483" max="9483" width="9.5" style="148" bestFit="1" customWidth="1"/>
    <col min="9484" max="9484" width="13.1640625" style="148" bestFit="1" customWidth="1"/>
    <col min="9485" max="9729" width="9.33203125" style="148"/>
    <col min="9730" max="9730" width="29.83203125" style="148" customWidth="1"/>
    <col min="9731" max="9731" width="25" style="148" customWidth="1"/>
    <col min="9732" max="9732" width="12.83203125" style="148" bestFit="1" customWidth="1"/>
    <col min="9733" max="9733" width="20.1640625" style="148" customWidth="1"/>
    <col min="9734" max="9734" width="27.1640625" style="148" customWidth="1"/>
    <col min="9735" max="9735" width="20.1640625" style="148" customWidth="1"/>
    <col min="9736" max="9737" width="17.1640625" style="148" customWidth="1"/>
    <col min="9738" max="9738" width="19" style="148" customWidth="1"/>
    <col min="9739" max="9739" width="9.5" style="148" bestFit="1" customWidth="1"/>
    <col min="9740" max="9740" width="13.1640625" style="148" bestFit="1" customWidth="1"/>
    <col min="9741" max="9985" width="9.33203125" style="148"/>
    <col min="9986" max="9986" width="29.83203125" style="148" customWidth="1"/>
    <col min="9987" max="9987" width="25" style="148" customWidth="1"/>
    <col min="9988" max="9988" width="12.83203125" style="148" bestFit="1" customWidth="1"/>
    <col min="9989" max="9989" width="20.1640625" style="148" customWidth="1"/>
    <col min="9990" max="9990" width="27.1640625" style="148" customWidth="1"/>
    <col min="9991" max="9991" width="20.1640625" style="148" customWidth="1"/>
    <col min="9992" max="9993" width="17.1640625" style="148" customWidth="1"/>
    <col min="9994" max="9994" width="19" style="148" customWidth="1"/>
    <col min="9995" max="9995" width="9.5" style="148" bestFit="1" customWidth="1"/>
    <col min="9996" max="9996" width="13.1640625" style="148" bestFit="1" customWidth="1"/>
    <col min="9997" max="10241" width="9.33203125" style="148"/>
    <col min="10242" max="10242" width="29.83203125" style="148" customWidth="1"/>
    <col min="10243" max="10243" width="25" style="148" customWidth="1"/>
    <col min="10244" max="10244" width="12.83203125" style="148" bestFit="1" customWidth="1"/>
    <col min="10245" max="10245" width="20.1640625" style="148" customWidth="1"/>
    <col min="10246" max="10246" width="27.1640625" style="148" customWidth="1"/>
    <col min="10247" max="10247" width="20.1640625" style="148" customWidth="1"/>
    <col min="10248" max="10249" width="17.1640625" style="148" customWidth="1"/>
    <col min="10250" max="10250" width="19" style="148" customWidth="1"/>
    <col min="10251" max="10251" width="9.5" style="148" bestFit="1" customWidth="1"/>
    <col min="10252" max="10252" width="13.1640625" style="148" bestFit="1" customWidth="1"/>
    <col min="10253" max="10497" width="9.33203125" style="148"/>
    <col min="10498" max="10498" width="29.83203125" style="148" customWidth="1"/>
    <col min="10499" max="10499" width="25" style="148" customWidth="1"/>
    <col min="10500" max="10500" width="12.83203125" style="148" bestFit="1" customWidth="1"/>
    <col min="10501" max="10501" width="20.1640625" style="148" customWidth="1"/>
    <col min="10502" max="10502" width="27.1640625" style="148" customWidth="1"/>
    <col min="10503" max="10503" width="20.1640625" style="148" customWidth="1"/>
    <col min="10504" max="10505" width="17.1640625" style="148" customWidth="1"/>
    <col min="10506" max="10506" width="19" style="148" customWidth="1"/>
    <col min="10507" max="10507" width="9.5" style="148" bestFit="1" customWidth="1"/>
    <col min="10508" max="10508" width="13.1640625" style="148" bestFit="1" customWidth="1"/>
    <col min="10509" max="10753" width="9.33203125" style="148"/>
    <col min="10754" max="10754" width="29.83203125" style="148" customWidth="1"/>
    <col min="10755" max="10755" width="25" style="148" customWidth="1"/>
    <col min="10756" max="10756" width="12.83203125" style="148" bestFit="1" customWidth="1"/>
    <col min="10757" max="10757" width="20.1640625" style="148" customWidth="1"/>
    <col min="10758" max="10758" width="27.1640625" style="148" customWidth="1"/>
    <col min="10759" max="10759" width="20.1640625" style="148" customWidth="1"/>
    <col min="10760" max="10761" width="17.1640625" style="148" customWidth="1"/>
    <col min="10762" max="10762" width="19" style="148" customWidth="1"/>
    <col min="10763" max="10763" width="9.5" style="148" bestFit="1" customWidth="1"/>
    <col min="10764" max="10764" width="13.1640625" style="148" bestFit="1" customWidth="1"/>
    <col min="10765" max="11009" width="9.33203125" style="148"/>
    <col min="11010" max="11010" width="29.83203125" style="148" customWidth="1"/>
    <col min="11011" max="11011" width="25" style="148" customWidth="1"/>
    <col min="11012" max="11012" width="12.83203125" style="148" bestFit="1" customWidth="1"/>
    <col min="11013" max="11013" width="20.1640625" style="148" customWidth="1"/>
    <col min="11014" max="11014" width="27.1640625" style="148" customWidth="1"/>
    <col min="11015" max="11015" width="20.1640625" style="148" customWidth="1"/>
    <col min="11016" max="11017" width="17.1640625" style="148" customWidth="1"/>
    <col min="11018" max="11018" width="19" style="148" customWidth="1"/>
    <col min="11019" max="11019" width="9.5" style="148" bestFit="1" customWidth="1"/>
    <col min="11020" max="11020" width="13.1640625" style="148" bestFit="1" customWidth="1"/>
    <col min="11021" max="11265" width="9.33203125" style="148"/>
    <col min="11266" max="11266" width="29.83203125" style="148" customWidth="1"/>
    <col min="11267" max="11267" width="25" style="148" customWidth="1"/>
    <col min="11268" max="11268" width="12.83203125" style="148" bestFit="1" customWidth="1"/>
    <col min="11269" max="11269" width="20.1640625" style="148" customWidth="1"/>
    <col min="11270" max="11270" width="27.1640625" style="148" customWidth="1"/>
    <col min="11271" max="11271" width="20.1640625" style="148" customWidth="1"/>
    <col min="11272" max="11273" width="17.1640625" style="148" customWidth="1"/>
    <col min="11274" max="11274" width="19" style="148" customWidth="1"/>
    <col min="11275" max="11275" width="9.5" style="148" bestFit="1" customWidth="1"/>
    <col min="11276" max="11276" width="13.1640625" style="148" bestFit="1" customWidth="1"/>
    <col min="11277" max="11521" width="9.33203125" style="148"/>
    <col min="11522" max="11522" width="29.83203125" style="148" customWidth="1"/>
    <col min="11523" max="11523" width="25" style="148" customWidth="1"/>
    <col min="11524" max="11524" width="12.83203125" style="148" bestFit="1" customWidth="1"/>
    <col min="11525" max="11525" width="20.1640625" style="148" customWidth="1"/>
    <col min="11526" max="11526" width="27.1640625" style="148" customWidth="1"/>
    <col min="11527" max="11527" width="20.1640625" style="148" customWidth="1"/>
    <col min="11528" max="11529" width="17.1640625" style="148" customWidth="1"/>
    <col min="11530" max="11530" width="19" style="148" customWidth="1"/>
    <col min="11531" max="11531" width="9.5" style="148" bestFit="1" customWidth="1"/>
    <col min="11532" max="11532" width="13.1640625" style="148" bestFit="1" customWidth="1"/>
    <col min="11533" max="11777" width="9.33203125" style="148"/>
    <col min="11778" max="11778" width="29.83203125" style="148" customWidth="1"/>
    <col min="11779" max="11779" width="25" style="148" customWidth="1"/>
    <col min="11780" max="11780" width="12.83203125" style="148" bestFit="1" customWidth="1"/>
    <col min="11781" max="11781" width="20.1640625" style="148" customWidth="1"/>
    <col min="11782" max="11782" width="27.1640625" style="148" customWidth="1"/>
    <col min="11783" max="11783" width="20.1640625" style="148" customWidth="1"/>
    <col min="11784" max="11785" width="17.1640625" style="148" customWidth="1"/>
    <col min="11786" max="11786" width="19" style="148" customWidth="1"/>
    <col min="11787" max="11787" width="9.5" style="148" bestFit="1" customWidth="1"/>
    <col min="11788" max="11788" width="13.1640625" style="148" bestFit="1" customWidth="1"/>
    <col min="11789" max="12033" width="9.33203125" style="148"/>
    <col min="12034" max="12034" width="29.83203125" style="148" customWidth="1"/>
    <col min="12035" max="12035" width="25" style="148" customWidth="1"/>
    <col min="12036" max="12036" width="12.83203125" style="148" bestFit="1" customWidth="1"/>
    <col min="12037" max="12037" width="20.1640625" style="148" customWidth="1"/>
    <col min="12038" max="12038" width="27.1640625" style="148" customWidth="1"/>
    <col min="12039" max="12039" width="20.1640625" style="148" customWidth="1"/>
    <col min="12040" max="12041" width="17.1640625" style="148" customWidth="1"/>
    <col min="12042" max="12042" width="19" style="148" customWidth="1"/>
    <col min="12043" max="12043" width="9.5" style="148" bestFit="1" customWidth="1"/>
    <col min="12044" max="12044" width="13.1640625" style="148" bestFit="1" customWidth="1"/>
    <col min="12045" max="12289" width="9.33203125" style="148"/>
    <col min="12290" max="12290" width="29.83203125" style="148" customWidth="1"/>
    <col min="12291" max="12291" width="25" style="148" customWidth="1"/>
    <col min="12292" max="12292" width="12.83203125" style="148" bestFit="1" customWidth="1"/>
    <col min="12293" max="12293" width="20.1640625" style="148" customWidth="1"/>
    <col min="12294" max="12294" width="27.1640625" style="148" customWidth="1"/>
    <col min="12295" max="12295" width="20.1640625" style="148" customWidth="1"/>
    <col min="12296" max="12297" width="17.1640625" style="148" customWidth="1"/>
    <col min="12298" max="12298" width="19" style="148" customWidth="1"/>
    <col min="12299" max="12299" width="9.5" style="148" bestFit="1" customWidth="1"/>
    <col min="12300" max="12300" width="13.1640625" style="148" bestFit="1" customWidth="1"/>
    <col min="12301" max="12545" width="9.33203125" style="148"/>
    <col min="12546" max="12546" width="29.83203125" style="148" customWidth="1"/>
    <col min="12547" max="12547" width="25" style="148" customWidth="1"/>
    <col min="12548" max="12548" width="12.83203125" style="148" bestFit="1" customWidth="1"/>
    <col min="12549" max="12549" width="20.1640625" style="148" customWidth="1"/>
    <col min="12550" max="12550" width="27.1640625" style="148" customWidth="1"/>
    <col min="12551" max="12551" width="20.1640625" style="148" customWidth="1"/>
    <col min="12552" max="12553" width="17.1640625" style="148" customWidth="1"/>
    <col min="12554" max="12554" width="19" style="148" customWidth="1"/>
    <col min="12555" max="12555" width="9.5" style="148" bestFit="1" customWidth="1"/>
    <col min="12556" max="12556" width="13.1640625" style="148" bestFit="1" customWidth="1"/>
    <col min="12557" max="12801" width="9.33203125" style="148"/>
    <col min="12802" max="12802" width="29.83203125" style="148" customWidth="1"/>
    <col min="12803" max="12803" width="25" style="148" customWidth="1"/>
    <col min="12804" max="12804" width="12.83203125" style="148" bestFit="1" customWidth="1"/>
    <col min="12805" max="12805" width="20.1640625" style="148" customWidth="1"/>
    <col min="12806" max="12806" width="27.1640625" style="148" customWidth="1"/>
    <col min="12807" max="12807" width="20.1640625" style="148" customWidth="1"/>
    <col min="12808" max="12809" width="17.1640625" style="148" customWidth="1"/>
    <col min="12810" max="12810" width="19" style="148" customWidth="1"/>
    <col min="12811" max="12811" width="9.5" style="148" bestFit="1" customWidth="1"/>
    <col min="12812" max="12812" width="13.1640625" style="148" bestFit="1" customWidth="1"/>
    <col min="12813" max="13057" width="9.33203125" style="148"/>
    <col min="13058" max="13058" width="29.83203125" style="148" customWidth="1"/>
    <col min="13059" max="13059" width="25" style="148" customWidth="1"/>
    <col min="13060" max="13060" width="12.83203125" style="148" bestFit="1" customWidth="1"/>
    <col min="13061" max="13061" width="20.1640625" style="148" customWidth="1"/>
    <col min="13062" max="13062" width="27.1640625" style="148" customWidth="1"/>
    <col min="13063" max="13063" width="20.1640625" style="148" customWidth="1"/>
    <col min="13064" max="13065" width="17.1640625" style="148" customWidth="1"/>
    <col min="13066" max="13066" width="19" style="148" customWidth="1"/>
    <col min="13067" max="13067" width="9.5" style="148" bestFit="1" customWidth="1"/>
    <col min="13068" max="13068" width="13.1640625" style="148" bestFit="1" customWidth="1"/>
    <col min="13069" max="13313" width="9.33203125" style="148"/>
    <col min="13314" max="13314" width="29.83203125" style="148" customWidth="1"/>
    <col min="13315" max="13315" width="25" style="148" customWidth="1"/>
    <col min="13316" max="13316" width="12.83203125" style="148" bestFit="1" customWidth="1"/>
    <col min="13317" max="13317" width="20.1640625" style="148" customWidth="1"/>
    <col min="13318" max="13318" width="27.1640625" style="148" customWidth="1"/>
    <col min="13319" max="13319" width="20.1640625" style="148" customWidth="1"/>
    <col min="13320" max="13321" width="17.1640625" style="148" customWidth="1"/>
    <col min="13322" max="13322" width="19" style="148" customWidth="1"/>
    <col min="13323" max="13323" width="9.5" style="148" bestFit="1" customWidth="1"/>
    <col min="13324" max="13324" width="13.1640625" style="148" bestFit="1" customWidth="1"/>
    <col min="13325" max="13569" width="9.33203125" style="148"/>
    <col min="13570" max="13570" width="29.83203125" style="148" customWidth="1"/>
    <col min="13571" max="13571" width="25" style="148" customWidth="1"/>
    <col min="13572" max="13572" width="12.83203125" style="148" bestFit="1" customWidth="1"/>
    <col min="13573" max="13573" width="20.1640625" style="148" customWidth="1"/>
    <col min="13574" max="13574" width="27.1640625" style="148" customWidth="1"/>
    <col min="13575" max="13575" width="20.1640625" style="148" customWidth="1"/>
    <col min="13576" max="13577" width="17.1640625" style="148" customWidth="1"/>
    <col min="13578" max="13578" width="19" style="148" customWidth="1"/>
    <col min="13579" max="13579" width="9.5" style="148" bestFit="1" customWidth="1"/>
    <col min="13580" max="13580" width="13.1640625" style="148" bestFit="1" customWidth="1"/>
    <col min="13581" max="13825" width="9.33203125" style="148"/>
    <col min="13826" max="13826" width="29.83203125" style="148" customWidth="1"/>
    <col min="13827" max="13827" width="25" style="148" customWidth="1"/>
    <col min="13828" max="13828" width="12.83203125" style="148" bestFit="1" customWidth="1"/>
    <col min="13829" max="13829" width="20.1640625" style="148" customWidth="1"/>
    <col min="13830" max="13830" width="27.1640625" style="148" customWidth="1"/>
    <col min="13831" max="13831" width="20.1640625" style="148" customWidth="1"/>
    <col min="13832" max="13833" width="17.1640625" style="148" customWidth="1"/>
    <col min="13834" max="13834" width="19" style="148" customWidth="1"/>
    <col min="13835" max="13835" width="9.5" style="148" bestFit="1" customWidth="1"/>
    <col min="13836" max="13836" width="13.1640625" style="148" bestFit="1" customWidth="1"/>
    <col min="13837" max="14081" width="9.33203125" style="148"/>
    <col min="14082" max="14082" width="29.83203125" style="148" customWidth="1"/>
    <col min="14083" max="14083" width="25" style="148" customWidth="1"/>
    <col min="14084" max="14084" width="12.83203125" style="148" bestFit="1" customWidth="1"/>
    <col min="14085" max="14085" width="20.1640625" style="148" customWidth="1"/>
    <col min="14086" max="14086" width="27.1640625" style="148" customWidth="1"/>
    <col min="14087" max="14087" width="20.1640625" style="148" customWidth="1"/>
    <col min="14088" max="14089" width="17.1640625" style="148" customWidth="1"/>
    <col min="14090" max="14090" width="19" style="148" customWidth="1"/>
    <col min="14091" max="14091" width="9.5" style="148" bestFit="1" customWidth="1"/>
    <col min="14092" max="14092" width="13.1640625" style="148" bestFit="1" customWidth="1"/>
    <col min="14093" max="14337" width="9.33203125" style="148"/>
    <col min="14338" max="14338" width="29.83203125" style="148" customWidth="1"/>
    <col min="14339" max="14339" width="25" style="148" customWidth="1"/>
    <col min="14340" max="14340" width="12.83203125" style="148" bestFit="1" customWidth="1"/>
    <col min="14341" max="14341" width="20.1640625" style="148" customWidth="1"/>
    <col min="14342" max="14342" width="27.1640625" style="148" customWidth="1"/>
    <col min="14343" max="14343" width="20.1640625" style="148" customWidth="1"/>
    <col min="14344" max="14345" width="17.1640625" style="148" customWidth="1"/>
    <col min="14346" max="14346" width="19" style="148" customWidth="1"/>
    <col min="14347" max="14347" width="9.5" style="148" bestFit="1" customWidth="1"/>
    <col min="14348" max="14348" width="13.1640625" style="148" bestFit="1" customWidth="1"/>
    <col min="14349" max="14593" width="9.33203125" style="148"/>
    <col min="14594" max="14594" width="29.83203125" style="148" customWidth="1"/>
    <col min="14595" max="14595" width="25" style="148" customWidth="1"/>
    <col min="14596" max="14596" width="12.83203125" style="148" bestFit="1" customWidth="1"/>
    <col min="14597" max="14597" width="20.1640625" style="148" customWidth="1"/>
    <col min="14598" max="14598" width="27.1640625" style="148" customWidth="1"/>
    <col min="14599" max="14599" width="20.1640625" style="148" customWidth="1"/>
    <col min="14600" max="14601" width="17.1640625" style="148" customWidth="1"/>
    <col min="14602" max="14602" width="19" style="148" customWidth="1"/>
    <col min="14603" max="14603" width="9.5" style="148" bestFit="1" customWidth="1"/>
    <col min="14604" max="14604" width="13.1640625" style="148" bestFit="1" customWidth="1"/>
    <col min="14605" max="14849" width="9.33203125" style="148"/>
    <col min="14850" max="14850" width="29.83203125" style="148" customWidth="1"/>
    <col min="14851" max="14851" width="25" style="148" customWidth="1"/>
    <col min="14852" max="14852" width="12.83203125" style="148" bestFit="1" customWidth="1"/>
    <col min="14853" max="14853" width="20.1640625" style="148" customWidth="1"/>
    <col min="14854" max="14854" width="27.1640625" style="148" customWidth="1"/>
    <col min="14855" max="14855" width="20.1640625" style="148" customWidth="1"/>
    <col min="14856" max="14857" width="17.1640625" style="148" customWidth="1"/>
    <col min="14858" max="14858" width="19" style="148" customWidth="1"/>
    <col min="14859" max="14859" width="9.5" style="148" bestFit="1" customWidth="1"/>
    <col min="14860" max="14860" width="13.1640625" style="148" bestFit="1" customWidth="1"/>
    <col min="14861" max="15105" width="9.33203125" style="148"/>
    <col min="15106" max="15106" width="29.83203125" style="148" customWidth="1"/>
    <col min="15107" max="15107" width="25" style="148" customWidth="1"/>
    <col min="15108" max="15108" width="12.83203125" style="148" bestFit="1" customWidth="1"/>
    <col min="15109" max="15109" width="20.1640625" style="148" customWidth="1"/>
    <col min="15110" max="15110" width="27.1640625" style="148" customWidth="1"/>
    <col min="15111" max="15111" width="20.1640625" style="148" customWidth="1"/>
    <col min="15112" max="15113" width="17.1640625" style="148" customWidth="1"/>
    <col min="15114" max="15114" width="19" style="148" customWidth="1"/>
    <col min="15115" max="15115" width="9.5" style="148" bestFit="1" customWidth="1"/>
    <col min="15116" max="15116" width="13.1640625" style="148" bestFit="1" customWidth="1"/>
    <col min="15117" max="15361" width="9.33203125" style="148"/>
    <col min="15362" max="15362" width="29.83203125" style="148" customWidth="1"/>
    <col min="15363" max="15363" width="25" style="148" customWidth="1"/>
    <col min="15364" max="15364" width="12.83203125" style="148" bestFit="1" customWidth="1"/>
    <col min="15365" max="15365" width="20.1640625" style="148" customWidth="1"/>
    <col min="15366" max="15366" width="27.1640625" style="148" customWidth="1"/>
    <col min="15367" max="15367" width="20.1640625" style="148" customWidth="1"/>
    <col min="15368" max="15369" width="17.1640625" style="148" customWidth="1"/>
    <col min="15370" max="15370" width="19" style="148" customWidth="1"/>
    <col min="15371" max="15371" width="9.5" style="148" bestFit="1" customWidth="1"/>
    <col min="15372" max="15372" width="13.1640625" style="148" bestFit="1" customWidth="1"/>
    <col min="15373" max="15617" width="9.33203125" style="148"/>
    <col min="15618" max="15618" width="29.83203125" style="148" customWidth="1"/>
    <col min="15619" max="15619" width="25" style="148" customWidth="1"/>
    <col min="15620" max="15620" width="12.83203125" style="148" bestFit="1" customWidth="1"/>
    <col min="15621" max="15621" width="20.1640625" style="148" customWidth="1"/>
    <col min="15622" max="15622" width="27.1640625" style="148" customWidth="1"/>
    <col min="15623" max="15623" width="20.1640625" style="148" customWidth="1"/>
    <col min="15624" max="15625" width="17.1640625" style="148" customWidth="1"/>
    <col min="15626" max="15626" width="19" style="148" customWidth="1"/>
    <col min="15627" max="15627" width="9.5" style="148" bestFit="1" customWidth="1"/>
    <col min="15628" max="15628" width="13.1640625" style="148" bestFit="1" customWidth="1"/>
    <col min="15629" max="15873" width="9.33203125" style="148"/>
    <col min="15874" max="15874" width="29.83203125" style="148" customWidth="1"/>
    <col min="15875" max="15875" width="25" style="148" customWidth="1"/>
    <col min="15876" max="15876" width="12.83203125" style="148" bestFit="1" customWidth="1"/>
    <col min="15877" max="15877" width="20.1640625" style="148" customWidth="1"/>
    <col min="15878" max="15878" width="27.1640625" style="148" customWidth="1"/>
    <col min="15879" max="15879" width="20.1640625" style="148" customWidth="1"/>
    <col min="15880" max="15881" width="17.1640625" style="148" customWidth="1"/>
    <col min="15882" max="15882" width="19" style="148" customWidth="1"/>
    <col min="15883" max="15883" width="9.5" style="148" bestFit="1" customWidth="1"/>
    <col min="15884" max="15884" width="13.1640625" style="148" bestFit="1" customWidth="1"/>
    <col min="15885" max="16129" width="9.33203125" style="148"/>
    <col min="16130" max="16130" width="29.83203125" style="148" customWidth="1"/>
    <col min="16131" max="16131" width="25" style="148" customWidth="1"/>
    <col min="16132" max="16132" width="12.83203125" style="148" bestFit="1" customWidth="1"/>
    <col min="16133" max="16133" width="20.1640625" style="148" customWidth="1"/>
    <col min="16134" max="16134" width="27.1640625" style="148" customWidth="1"/>
    <col min="16135" max="16135" width="20.1640625" style="148" customWidth="1"/>
    <col min="16136" max="16137" width="17.1640625" style="148" customWidth="1"/>
    <col min="16138" max="16138" width="19" style="148" customWidth="1"/>
    <col min="16139" max="16139" width="9.5" style="148" bestFit="1" customWidth="1"/>
    <col min="16140" max="16140" width="13.1640625" style="148" bestFit="1" customWidth="1"/>
    <col min="16141" max="16384" width="9.33203125" style="148"/>
  </cols>
  <sheetData>
    <row r="1" spans="1:10" x14ac:dyDescent="0.2">
      <c r="J1" s="39"/>
    </row>
    <row r="2" spans="1:10" x14ac:dyDescent="0.2">
      <c r="A2" s="259" t="s">
        <v>685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x14ac:dyDescent="0.2">
      <c r="A3" s="259" t="s">
        <v>220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x14ac:dyDescent="0.25">
      <c r="A4" s="258" t="s">
        <v>133</v>
      </c>
      <c r="B4" s="258"/>
      <c r="C4" s="46">
        <v>111</v>
      </c>
      <c r="D4" s="147"/>
      <c r="E4" s="147"/>
      <c r="F4" s="147"/>
      <c r="G4" s="147"/>
      <c r="H4" s="147"/>
      <c r="I4" s="147"/>
      <c r="J4" s="147"/>
    </row>
    <row r="6" spans="1:10" x14ac:dyDescent="0.25">
      <c r="A6" s="258" t="s">
        <v>132</v>
      </c>
      <c r="B6" s="258"/>
      <c r="C6" s="258"/>
      <c r="D6" s="264" t="s">
        <v>258</v>
      </c>
      <c r="E6" s="264"/>
      <c r="F6" s="264"/>
      <c r="G6" s="264"/>
      <c r="H6" s="264"/>
      <c r="I6" s="264"/>
      <c r="J6" s="264"/>
    </row>
    <row r="8" spans="1:10" x14ac:dyDescent="0.2">
      <c r="A8" s="260" t="s">
        <v>221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0" x14ac:dyDescent="0.2">
      <c r="A9" s="261" t="s">
        <v>121</v>
      </c>
      <c r="B9" s="262" t="s">
        <v>122</v>
      </c>
      <c r="C9" s="262" t="s">
        <v>123</v>
      </c>
      <c r="D9" s="261" t="s">
        <v>124</v>
      </c>
      <c r="E9" s="261"/>
      <c r="F9" s="261"/>
      <c r="G9" s="261"/>
      <c r="H9" s="262" t="s">
        <v>128</v>
      </c>
      <c r="I9" s="262" t="s">
        <v>129</v>
      </c>
      <c r="J9" s="262" t="s">
        <v>216</v>
      </c>
    </row>
    <row r="10" spans="1:10" x14ac:dyDescent="0.2">
      <c r="A10" s="261"/>
      <c r="B10" s="262"/>
      <c r="C10" s="262"/>
      <c r="D10" s="261" t="s">
        <v>18</v>
      </c>
      <c r="E10" s="263" t="s">
        <v>19</v>
      </c>
      <c r="F10" s="263"/>
      <c r="G10" s="263"/>
      <c r="H10" s="262"/>
      <c r="I10" s="262"/>
      <c r="J10" s="262"/>
    </row>
    <row r="11" spans="1:10" ht="42.75" x14ac:dyDescent="0.2">
      <c r="A11" s="261"/>
      <c r="B11" s="262"/>
      <c r="C11" s="262"/>
      <c r="D11" s="261"/>
      <c r="E11" s="146" t="s">
        <v>125</v>
      </c>
      <c r="F11" s="146" t="s">
        <v>126</v>
      </c>
      <c r="G11" s="146" t="s">
        <v>127</v>
      </c>
      <c r="H11" s="262"/>
      <c r="I11" s="262"/>
      <c r="J11" s="262"/>
    </row>
    <row r="12" spans="1:10" x14ac:dyDescent="0.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</row>
    <row r="13" spans="1:10" x14ac:dyDescent="0.2">
      <c r="A13" s="47">
        <v>1</v>
      </c>
      <c r="B13" s="23" t="s">
        <v>260</v>
      </c>
      <c r="C13" s="47">
        <v>1</v>
      </c>
      <c r="D13" s="49">
        <f t="shared" ref="D13:D28" si="0">E13+F13+G13+H13+I13</f>
        <v>17468.099999999999</v>
      </c>
      <c r="E13" s="48">
        <v>13437</v>
      </c>
      <c r="F13" s="23"/>
      <c r="G13" s="23"/>
      <c r="H13" s="49">
        <f>E13*30%</f>
        <v>4031.1</v>
      </c>
      <c r="I13" s="23"/>
      <c r="J13" s="49">
        <f>D13*12</f>
        <v>209617.19999999998</v>
      </c>
    </row>
    <row r="14" spans="1:10" x14ac:dyDescent="0.2">
      <c r="A14" s="47">
        <v>2</v>
      </c>
      <c r="B14" s="23" t="s">
        <v>261</v>
      </c>
      <c r="C14" s="47">
        <v>1</v>
      </c>
      <c r="D14" s="49">
        <f t="shared" si="0"/>
        <v>17614.52</v>
      </c>
      <c r="E14" s="48">
        <v>12093</v>
      </c>
      <c r="F14" s="23"/>
      <c r="G14" s="47">
        <v>1893.62</v>
      </c>
      <c r="H14" s="49">
        <f t="shared" ref="H14:H33" si="1">E14*30%</f>
        <v>3627.9</v>
      </c>
      <c r="I14" s="23"/>
      <c r="J14" s="49">
        <f>D14*12</f>
        <v>211374.24</v>
      </c>
    </row>
    <row r="15" spans="1:10" x14ac:dyDescent="0.2">
      <c r="A15" s="47">
        <v>3</v>
      </c>
      <c r="B15" s="23" t="s">
        <v>262</v>
      </c>
      <c r="C15" s="47">
        <v>1</v>
      </c>
      <c r="D15" s="49">
        <f t="shared" si="0"/>
        <v>14332</v>
      </c>
      <c r="E15" s="48">
        <v>5720</v>
      </c>
      <c r="F15" s="23"/>
      <c r="G15" s="49">
        <v>8612</v>
      </c>
      <c r="H15" s="49"/>
      <c r="I15" s="23"/>
      <c r="J15" s="49">
        <f>D15*12</f>
        <v>171984</v>
      </c>
    </row>
    <row r="16" spans="1:10" x14ac:dyDescent="0.2">
      <c r="A16" s="47">
        <v>4</v>
      </c>
      <c r="B16" s="23" t="s">
        <v>263</v>
      </c>
      <c r="C16" s="47">
        <v>0.5</v>
      </c>
      <c r="D16" s="49">
        <f t="shared" si="0"/>
        <v>6450.5</v>
      </c>
      <c r="E16" s="48">
        <v>2392</v>
      </c>
      <c r="F16" s="23"/>
      <c r="G16" s="49">
        <v>3340.9</v>
      </c>
      <c r="H16" s="49">
        <f t="shared" si="1"/>
        <v>717.6</v>
      </c>
      <c r="I16" s="23"/>
      <c r="J16" s="49">
        <f>D16*12</f>
        <v>77406</v>
      </c>
    </row>
    <row r="17" spans="1:10" x14ac:dyDescent="0.2">
      <c r="A17" s="47">
        <v>5</v>
      </c>
      <c r="B17" s="23" t="s">
        <v>264</v>
      </c>
      <c r="C17" s="47">
        <v>2</v>
      </c>
      <c r="D17" s="49">
        <f t="shared" si="0"/>
        <v>11163</v>
      </c>
      <c r="E17" s="48">
        <v>4888</v>
      </c>
      <c r="F17" s="23"/>
      <c r="G17" s="49">
        <v>4808.6000000000004</v>
      </c>
      <c r="H17" s="49">
        <f t="shared" si="1"/>
        <v>1466.3999999999999</v>
      </c>
      <c r="I17" s="23"/>
      <c r="J17" s="49">
        <f>D17*12*2</f>
        <v>267912</v>
      </c>
    </row>
    <row r="18" spans="1:10" x14ac:dyDescent="0.2">
      <c r="A18" s="47">
        <v>6</v>
      </c>
      <c r="B18" s="23" t="s">
        <v>265</v>
      </c>
      <c r="C18" s="47">
        <v>2</v>
      </c>
      <c r="D18" s="49">
        <f t="shared" si="0"/>
        <v>11163</v>
      </c>
      <c r="E18" s="48">
        <v>4836</v>
      </c>
      <c r="F18" s="23"/>
      <c r="G18" s="49">
        <v>5359.8</v>
      </c>
      <c r="H18" s="49">
        <f>E18*20%</f>
        <v>967.2</v>
      </c>
      <c r="I18" s="23"/>
      <c r="J18" s="49">
        <f>D18*12*2</f>
        <v>267912</v>
      </c>
    </row>
    <row r="19" spans="1:10" x14ac:dyDescent="0.2">
      <c r="A19" s="47">
        <v>7</v>
      </c>
      <c r="B19" s="23" t="s">
        <v>266</v>
      </c>
      <c r="C19" s="47">
        <v>1</v>
      </c>
      <c r="D19" s="49">
        <f t="shared" si="0"/>
        <v>13217.2966</v>
      </c>
      <c r="E19" s="48">
        <v>7696</v>
      </c>
      <c r="F19" s="23"/>
      <c r="G19" s="108">
        <v>3212.4965999999999</v>
      </c>
      <c r="H19" s="49">
        <f>E19*30%</f>
        <v>2308.7999999999997</v>
      </c>
      <c r="I19" s="23"/>
      <c r="J19" s="49">
        <f>D19*12</f>
        <v>158607.55919999999</v>
      </c>
    </row>
    <row r="20" spans="1:10" x14ac:dyDescent="0.2">
      <c r="A20" s="47">
        <v>8</v>
      </c>
      <c r="B20" s="23" t="s">
        <v>267</v>
      </c>
      <c r="C20" s="47">
        <v>11</v>
      </c>
      <c r="D20" s="49">
        <f t="shared" si="0"/>
        <v>23700</v>
      </c>
      <c r="E20" s="48">
        <v>5928</v>
      </c>
      <c r="F20" s="49">
        <f>E20*20%</f>
        <v>1185.6000000000001</v>
      </c>
      <c r="G20" s="49">
        <v>14808</v>
      </c>
      <c r="H20" s="49">
        <f t="shared" si="1"/>
        <v>1778.3999999999999</v>
      </c>
      <c r="I20" s="23"/>
      <c r="J20" s="49">
        <f>D20*12*11</f>
        <v>3128400</v>
      </c>
    </row>
    <row r="21" spans="1:10" x14ac:dyDescent="0.2">
      <c r="A21" s="47">
        <v>9</v>
      </c>
      <c r="B21" s="23" t="s">
        <v>268</v>
      </c>
      <c r="C21" s="47">
        <v>0.5</v>
      </c>
      <c r="D21" s="49">
        <f t="shared" si="0"/>
        <v>11850</v>
      </c>
      <c r="E21" s="48">
        <v>2912</v>
      </c>
      <c r="F21" s="49">
        <f>E21*20%</f>
        <v>582.4</v>
      </c>
      <c r="G21" s="49">
        <v>7482</v>
      </c>
      <c r="H21" s="49">
        <f t="shared" si="1"/>
        <v>873.6</v>
      </c>
      <c r="I21" s="23"/>
      <c r="J21" s="49">
        <f>D21*12</f>
        <v>142200</v>
      </c>
    </row>
    <row r="22" spans="1:10" x14ac:dyDescent="0.2">
      <c r="A22" s="47">
        <v>10</v>
      </c>
      <c r="B22" s="23" t="s">
        <v>269</v>
      </c>
      <c r="C22" s="47">
        <v>1</v>
      </c>
      <c r="D22" s="49">
        <f t="shared" si="0"/>
        <v>23700</v>
      </c>
      <c r="E22" s="48">
        <v>5824</v>
      </c>
      <c r="F22" s="49">
        <f>E22*20%</f>
        <v>1164.8</v>
      </c>
      <c r="G22" s="49">
        <v>14964</v>
      </c>
      <c r="H22" s="49">
        <f t="shared" si="1"/>
        <v>1747.2</v>
      </c>
      <c r="I22" s="23"/>
      <c r="J22" s="49">
        <f>D22*12</f>
        <v>284400</v>
      </c>
    </row>
    <row r="23" spans="1:10" x14ac:dyDescent="0.2">
      <c r="A23" s="47">
        <v>11</v>
      </c>
      <c r="B23" s="23" t="s">
        <v>270</v>
      </c>
      <c r="C23" s="47">
        <v>0.5</v>
      </c>
      <c r="D23" s="49">
        <f t="shared" si="0"/>
        <v>11850</v>
      </c>
      <c r="E23" s="48">
        <v>2964</v>
      </c>
      <c r="F23" s="49">
        <f>E23*20%</f>
        <v>592.80000000000007</v>
      </c>
      <c r="G23" s="49">
        <v>7404</v>
      </c>
      <c r="H23" s="49">
        <f t="shared" si="1"/>
        <v>889.19999999999993</v>
      </c>
      <c r="I23" s="23"/>
      <c r="J23" s="49">
        <f>D23*12</f>
        <v>142200</v>
      </c>
    </row>
    <row r="24" spans="1:10" x14ac:dyDescent="0.2">
      <c r="A24" s="47">
        <v>12</v>
      </c>
      <c r="B24" s="23" t="s">
        <v>271</v>
      </c>
      <c r="C24" s="47">
        <v>4</v>
      </c>
      <c r="D24" s="49">
        <f>E24+F24+G24+H24+I24</f>
        <v>11163</v>
      </c>
      <c r="E24" s="48">
        <v>4680</v>
      </c>
      <c r="F24" s="49">
        <f>E24*20%</f>
        <v>936</v>
      </c>
      <c r="G24" s="49">
        <v>4143</v>
      </c>
      <c r="H24" s="49">
        <f t="shared" si="1"/>
        <v>1404</v>
      </c>
      <c r="I24" s="23"/>
      <c r="J24" s="49">
        <f>D24*12*4</f>
        <v>535824</v>
      </c>
    </row>
    <row r="25" spans="1:10" x14ac:dyDescent="0.2">
      <c r="A25" s="47">
        <v>13</v>
      </c>
      <c r="B25" s="23" t="s">
        <v>272</v>
      </c>
      <c r="C25" s="47">
        <v>0.5</v>
      </c>
      <c r="D25" s="49">
        <f t="shared" si="0"/>
        <v>7581.5</v>
      </c>
      <c r="E25" s="48">
        <v>2964</v>
      </c>
      <c r="F25" s="23"/>
      <c r="G25" s="49">
        <v>3728.3</v>
      </c>
      <c r="H25" s="49">
        <f t="shared" si="1"/>
        <v>889.19999999999993</v>
      </c>
      <c r="I25" s="23"/>
      <c r="J25" s="49">
        <f t="shared" ref="J25:J32" si="2">D25*12</f>
        <v>90978</v>
      </c>
    </row>
    <row r="26" spans="1:10" x14ac:dyDescent="0.2">
      <c r="A26" s="47">
        <v>14</v>
      </c>
      <c r="B26" s="23" t="s">
        <v>273</v>
      </c>
      <c r="C26" s="47">
        <v>0.25</v>
      </c>
      <c r="D26" s="49">
        <f t="shared" si="0"/>
        <v>2790.75</v>
      </c>
      <c r="E26" s="48">
        <v>1612</v>
      </c>
      <c r="F26" s="23"/>
      <c r="G26" s="23">
        <v>1178.75</v>
      </c>
      <c r="H26" s="49"/>
      <c r="I26" s="23"/>
      <c r="J26" s="49">
        <f t="shared" si="2"/>
        <v>33489</v>
      </c>
    </row>
    <row r="27" spans="1:10" x14ac:dyDescent="0.2">
      <c r="A27" s="47">
        <v>15</v>
      </c>
      <c r="B27" s="23" t="s">
        <v>274</v>
      </c>
      <c r="C27" s="47">
        <v>1</v>
      </c>
      <c r="D27" s="49">
        <f t="shared" si="0"/>
        <v>23700</v>
      </c>
      <c r="E27" s="48">
        <v>5720</v>
      </c>
      <c r="F27" s="49">
        <f>E27*20%</f>
        <v>1144</v>
      </c>
      <c r="G27" s="49">
        <v>15120</v>
      </c>
      <c r="H27" s="49">
        <f t="shared" si="1"/>
        <v>1716</v>
      </c>
      <c r="I27" s="23"/>
      <c r="J27" s="49">
        <f t="shared" si="2"/>
        <v>284400</v>
      </c>
    </row>
    <row r="28" spans="1:10" x14ac:dyDescent="0.2">
      <c r="A28" s="47">
        <v>16</v>
      </c>
      <c r="B28" s="23" t="s">
        <v>275</v>
      </c>
      <c r="C28" s="47">
        <v>1</v>
      </c>
      <c r="D28" s="49">
        <f t="shared" si="0"/>
        <v>11163</v>
      </c>
      <c r="E28" s="48">
        <v>5096</v>
      </c>
      <c r="F28" s="23"/>
      <c r="G28" s="49">
        <v>5047.8</v>
      </c>
      <c r="H28" s="49">
        <f>E28*20%</f>
        <v>1019.2</v>
      </c>
      <c r="I28" s="23"/>
      <c r="J28" s="49">
        <f t="shared" si="2"/>
        <v>133956</v>
      </c>
    </row>
    <row r="29" spans="1:10" x14ac:dyDescent="0.2">
      <c r="A29" s="47">
        <v>17</v>
      </c>
      <c r="B29" s="23" t="s">
        <v>276</v>
      </c>
      <c r="C29" s="47">
        <v>1</v>
      </c>
      <c r="D29" s="49">
        <f>E29+F29+G29+H29+I29</f>
        <v>11163</v>
      </c>
      <c r="E29" s="48">
        <v>4992</v>
      </c>
      <c r="F29" s="23"/>
      <c r="G29" s="109">
        <v>6171</v>
      </c>
      <c r="H29" s="49"/>
      <c r="I29" s="23"/>
      <c r="J29" s="49">
        <f t="shared" si="2"/>
        <v>133956</v>
      </c>
    </row>
    <row r="30" spans="1:10" ht="28.5" x14ac:dyDescent="0.2">
      <c r="A30" s="47">
        <v>18</v>
      </c>
      <c r="B30" s="20" t="s">
        <v>277</v>
      </c>
      <c r="C30" s="47">
        <v>1</v>
      </c>
      <c r="D30" s="49">
        <f>E30+F30+G30+H30+I30</f>
        <v>11163</v>
      </c>
      <c r="E30" s="48">
        <v>4784</v>
      </c>
      <c r="F30" s="23"/>
      <c r="G30" s="49">
        <v>4943.8</v>
      </c>
      <c r="H30" s="49">
        <f t="shared" si="1"/>
        <v>1435.2</v>
      </c>
      <c r="I30" s="23"/>
      <c r="J30" s="49">
        <f t="shared" si="2"/>
        <v>133956</v>
      </c>
    </row>
    <row r="31" spans="1:10" ht="28.5" x14ac:dyDescent="0.2">
      <c r="A31" s="47">
        <v>19</v>
      </c>
      <c r="B31" s="20" t="s">
        <v>278</v>
      </c>
      <c r="C31" s="47">
        <v>0.75</v>
      </c>
      <c r="D31" s="49">
        <f>E31+F31+G31+H31+I31</f>
        <v>10115.75</v>
      </c>
      <c r="E31" s="48">
        <v>3627</v>
      </c>
      <c r="F31" s="23"/>
      <c r="G31" s="49">
        <v>4531.6499999999996</v>
      </c>
      <c r="H31" s="49">
        <v>1957.1</v>
      </c>
      <c r="I31" s="23"/>
      <c r="J31" s="49">
        <f t="shared" si="2"/>
        <v>121389</v>
      </c>
    </row>
    <row r="32" spans="1:10" ht="42.75" x14ac:dyDescent="0.2">
      <c r="A32" s="47">
        <v>20</v>
      </c>
      <c r="B32" s="20" t="s">
        <v>279</v>
      </c>
      <c r="C32" s="47">
        <v>1</v>
      </c>
      <c r="D32" s="49">
        <f>E32+F32+G32+H32+I32</f>
        <v>13163</v>
      </c>
      <c r="E32" s="48">
        <v>4836</v>
      </c>
      <c r="F32" s="23"/>
      <c r="G32" s="49">
        <v>8327</v>
      </c>
      <c r="H32" s="49">
        <v>0</v>
      </c>
      <c r="I32" s="23"/>
      <c r="J32" s="49">
        <f t="shared" si="2"/>
        <v>157956</v>
      </c>
    </row>
    <row r="33" spans="1:10" x14ac:dyDescent="0.2">
      <c r="A33" s="149" t="s">
        <v>130</v>
      </c>
      <c r="B33" s="23"/>
      <c r="C33" s="154">
        <f>C13+C14+C15+C16+C17+C18+C19+C20+C21+C22+C23+C24+C25+C26+C27+C28+C29+C30+C31+C32</f>
        <v>32</v>
      </c>
      <c r="D33" s="151"/>
      <c r="E33" s="155"/>
      <c r="F33" s="151"/>
      <c r="G33" s="151"/>
      <c r="H33" s="156">
        <f t="shared" si="1"/>
        <v>0</v>
      </c>
      <c r="I33" s="151"/>
      <c r="J33" s="157">
        <f>J13+J14+J15+J16+J17+J18+J19+J20+J21+J22+J23+J24+J25+J26+J27+J28+J29+J30+J31+J32</f>
        <v>6687916.9991999995</v>
      </c>
    </row>
    <row r="34" spans="1:10" x14ac:dyDescent="0.2">
      <c r="A34" s="252" t="s">
        <v>673</v>
      </c>
      <c r="B34" s="253"/>
      <c r="C34" s="253"/>
      <c r="D34" s="253"/>
      <c r="E34" s="253"/>
      <c r="F34" s="253"/>
      <c r="G34" s="253"/>
      <c r="H34" s="253"/>
      <c r="I34" s="253"/>
      <c r="J34" s="254"/>
    </row>
    <row r="35" spans="1:10" x14ac:dyDescent="0.2">
      <c r="A35" s="255" t="s">
        <v>280</v>
      </c>
      <c r="B35" s="256"/>
      <c r="C35" s="256"/>
      <c r="D35" s="256"/>
      <c r="E35" s="256"/>
      <c r="F35" s="256"/>
      <c r="G35" s="256"/>
      <c r="H35" s="256"/>
      <c r="I35" s="256"/>
      <c r="J35" s="257"/>
    </row>
  </sheetData>
  <mergeCells count="17">
    <mergeCell ref="J9:J11"/>
    <mergeCell ref="D10:D11"/>
    <mergeCell ref="E10:G10"/>
    <mergeCell ref="A34:J34"/>
    <mergeCell ref="A35:J35"/>
    <mergeCell ref="A9:A11"/>
    <mergeCell ref="B9:B11"/>
    <mergeCell ref="C9:C11"/>
    <mergeCell ref="D9:G9"/>
    <mergeCell ref="H9:H11"/>
    <mergeCell ref="I9:I11"/>
    <mergeCell ref="A8:J8"/>
    <mergeCell ref="A2:J2"/>
    <mergeCell ref="A3:J3"/>
    <mergeCell ref="A4:B4"/>
    <mergeCell ref="A6:C6"/>
    <mergeCell ref="D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Normal="115" zoomScaleSheetLayoutView="100" workbookViewId="0">
      <selection activeCell="D20" sqref="D20"/>
    </sheetView>
  </sheetViews>
  <sheetFormatPr defaultColWidth="9.33203125" defaultRowHeight="14.25" x14ac:dyDescent="0.2"/>
  <cols>
    <col min="1" max="1" width="9.33203125" style="21"/>
    <col min="2" max="2" width="41.1640625" style="21" customWidth="1"/>
    <col min="3" max="3" width="25" style="21" customWidth="1"/>
    <col min="4" max="4" width="18.5" style="21" customWidth="1"/>
    <col min="5" max="16384" width="9.33203125" style="21"/>
  </cols>
  <sheetData>
    <row r="1" spans="1:4" x14ac:dyDescent="0.2">
      <c r="D1" s="39"/>
    </row>
    <row r="2" spans="1:4" ht="24" customHeight="1" x14ac:dyDescent="0.2">
      <c r="A2" s="259" t="s">
        <v>222</v>
      </c>
      <c r="B2" s="259"/>
      <c r="C2" s="259"/>
      <c r="D2" s="259"/>
    </row>
    <row r="3" spans="1:4" ht="20.25" customHeight="1" x14ac:dyDescent="0.25">
      <c r="A3" s="258" t="s">
        <v>133</v>
      </c>
      <c r="B3" s="258"/>
      <c r="C3" s="46">
        <v>119</v>
      </c>
      <c r="D3" s="24"/>
    </row>
    <row r="5" spans="1:4" ht="45.75" customHeight="1" x14ac:dyDescent="0.25">
      <c r="A5" s="258" t="s">
        <v>132</v>
      </c>
      <c r="B5" s="258"/>
      <c r="C5" s="269" t="s">
        <v>258</v>
      </c>
      <c r="D5" s="270"/>
    </row>
    <row r="7" spans="1:4" ht="63.75" customHeight="1" x14ac:dyDescent="0.2">
      <c r="A7" s="266" t="s">
        <v>224</v>
      </c>
      <c r="B7" s="266"/>
      <c r="C7" s="266"/>
      <c r="D7" s="266"/>
    </row>
    <row r="8" spans="1:4" ht="51.75" customHeight="1" x14ac:dyDescent="0.2">
      <c r="A8" s="36" t="s">
        <v>121</v>
      </c>
      <c r="B8" s="37" t="s">
        <v>149</v>
      </c>
      <c r="C8" s="37" t="s">
        <v>150</v>
      </c>
      <c r="D8" s="37" t="s">
        <v>151</v>
      </c>
    </row>
    <row r="9" spans="1:4" x14ac:dyDescent="0.2">
      <c r="A9" s="22">
        <v>1</v>
      </c>
      <c r="B9" s="22">
        <v>2</v>
      </c>
      <c r="C9" s="22">
        <v>3</v>
      </c>
      <c r="D9" s="22">
        <v>4</v>
      </c>
    </row>
    <row r="10" spans="1:4" ht="36.75" customHeight="1" x14ac:dyDescent="0.2">
      <c r="A10" s="29">
        <v>1</v>
      </c>
      <c r="B10" s="30" t="s">
        <v>152</v>
      </c>
      <c r="C10" s="36" t="s">
        <v>73</v>
      </c>
      <c r="D10" s="50">
        <f>D11</f>
        <v>1636800</v>
      </c>
    </row>
    <row r="11" spans="1:4" ht="21" customHeight="1" x14ac:dyDescent="0.2">
      <c r="A11" s="25" t="s">
        <v>61</v>
      </c>
      <c r="B11" s="18" t="s">
        <v>153</v>
      </c>
      <c r="C11" s="49">
        <v>7440000</v>
      </c>
      <c r="D11" s="49">
        <v>1636800</v>
      </c>
    </row>
    <row r="12" spans="1:4" ht="21" customHeight="1" x14ac:dyDescent="0.2">
      <c r="A12" s="25" t="s">
        <v>63</v>
      </c>
      <c r="B12" s="18" t="s">
        <v>228</v>
      </c>
      <c r="C12" s="23"/>
      <c r="D12" s="49"/>
    </row>
    <row r="13" spans="1:4" ht="61.5" customHeight="1" x14ac:dyDescent="0.2">
      <c r="A13" s="25" t="s">
        <v>143</v>
      </c>
      <c r="B13" s="18" t="s">
        <v>154</v>
      </c>
      <c r="C13" s="23"/>
      <c r="D13" s="49"/>
    </row>
    <row r="14" spans="1:4" ht="48.75" customHeight="1" x14ac:dyDescent="0.2">
      <c r="A14" s="29">
        <v>2</v>
      </c>
      <c r="B14" s="30" t="s">
        <v>155</v>
      </c>
      <c r="C14" s="36" t="s">
        <v>73</v>
      </c>
      <c r="D14" s="50">
        <f>D15+D17</f>
        <v>230640</v>
      </c>
    </row>
    <row r="15" spans="1:4" ht="68.25" customHeight="1" x14ac:dyDescent="0.2">
      <c r="A15" s="25"/>
      <c r="B15" s="18" t="s">
        <v>156</v>
      </c>
      <c r="C15" s="49">
        <v>7440000</v>
      </c>
      <c r="D15" s="49">
        <v>215760</v>
      </c>
    </row>
    <row r="16" spans="1:4" ht="46.5" customHeight="1" x14ac:dyDescent="0.2">
      <c r="A16" s="25"/>
      <c r="B16" s="18" t="s">
        <v>217</v>
      </c>
      <c r="C16" s="23"/>
      <c r="D16" s="49"/>
    </row>
    <row r="17" spans="1:5" ht="62.25" customHeight="1" x14ac:dyDescent="0.2">
      <c r="A17" s="25"/>
      <c r="B17" s="18" t="s">
        <v>157</v>
      </c>
      <c r="C17" s="49">
        <v>7440000</v>
      </c>
      <c r="D17" s="49">
        <v>14880</v>
      </c>
    </row>
    <row r="18" spans="1:5" ht="60" customHeight="1" x14ac:dyDescent="0.2">
      <c r="A18" s="25"/>
      <c r="B18" s="18" t="s">
        <v>218</v>
      </c>
      <c r="C18" s="23"/>
      <c r="D18" s="49"/>
    </row>
    <row r="19" spans="1:5" ht="54" customHeight="1" x14ac:dyDescent="0.2">
      <c r="A19" s="29">
        <v>3</v>
      </c>
      <c r="B19" s="152" t="s">
        <v>158</v>
      </c>
      <c r="C19" s="153">
        <v>7440000</v>
      </c>
      <c r="D19" s="153">
        <v>379440</v>
      </c>
    </row>
    <row r="20" spans="1:5" x14ac:dyDescent="0.2">
      <c r="A20" s="267" t="s">
        <v>130</v>
      </c>
      <c r="B20" s="268"/>
      <c r="C20" s="36" t="s">
        <v>73</v>
      </c>
      <c r="D20" s="217">
        <f>D19+D14+D10</f>
        <v>2246880</v>
      </c>
    </row>
    <row r="21" spans="1:5" x14ac:dyDescent="0.2">
      <c r="A21" s="265" t="s">
        <v>682</v>
      </c>
      <c r="B21" s="226"/>
      <c r="C21" s="226"/>
      <c r="D21" s="226"/>
      <c r="E21" s="226"/>
    </row>
  </sheetData>
  <mergeCells count="7">
    <mergeCell ref="A21:E21"/>
    <mergeCell ref="A2:D2"/>
    <mergeCell ref="A3:B3"/>
    <mergeCell ref="A5:B5"/>
    <mergeCell ref="A7:D7"/>
    <mergeCell ref="A20:B20"/>
    <mergeCell ref="C5:D5"/>
  </mergeCells>
  <pageMargins left="0.7" right="0.7" top="0.75" bottom="0.75" header="0.3" footer="0.3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15" zoomScaleSheetLayoutView="100" workbookViewId="0">
      <selection activeCell="F20" sqref="F20"/>
    </sheetView>
  </sheetViews>
  <sheetFormatPr defaultColWidth="9.33203125" defaultRowHeight="14.25" x14ac:dyDescent="0.2"/>
  <cols>
    <col min="1" max="1" width="9.33203125" style="111"/>
    <col min="2" max="2" width="41.1640625" style="111" customWidth="1"/>
    <col min="3" max="3" width="25" style="111" customWidth="1"/>
    <col min="4" max="6" width="18.5" style="111" customWidth="1"/>
    <col min="7" max="16384" width="9.33203125" style="111"/>
  </cols>
  <sheetData>
    <row r="1" spans="1:6" x14ac:dyDescent="0.2">
      <c r="F1" s="112"/>
    </row>
    <row r="2" spans="1:6" ht="24" customHeight="1" x14ac:dyDescent="0.2">
      <c r="A2" s="273" t="s">
        <v>222</v>
      </c>
      <c r="B2" s="273"/>
      <c r="C2" s="273"/>
      <c r="D2" s="273"/>
      <c r="E2" s="273"/>
      <c r="F2" s="273"/>
    </row>
    <row r="3" spans="1:6" ht="20.25" customHeight="1" x14ac:dyDescent="0.25">
      <c r="A3" s="275" t="s">
        <v>133</v>
      </c>
      <c r="B3" s="275"/>
      <c r="C3" s="113">
        <v>112</v>
      </c>
      <c r="D3" s="114"/>
      <c r="E3" s="114"/>
      <c r="F3" s="114"/>
    </row>
    <row r="5" spans="1:6" ht="33.75" customHeight="1" x14ac:dyDescent="0.25">
      <c r="A5" s="275" t="s">
        <v>132</v>
      </c>
      <c r="B5" s="275"/>
      <c r="C5" s="275"/>
      <c r="D5" s="278" t="s">
        <v>258</v>
      </c>
      <c r="E5" s="279"/>
      <c r="F5" s="279"/>
    </row>
    <row r="7" spans="1:6" ht="24" customHeight="1" x14ac:dyDescent="0.2">
      <c r="A7" s="276" t="s">
        <v>223</v>
      </c>
      <c r="B7" s="276"/>
      <c r="C7" s="276"/>
      <c r="D7" s="276"/>
      <c r="E7" s="276"/>
      <c r="F7" s="276"/>
    </row>
    <row r="8" spans="1:6" ht="28.5" customHeight="1" x14ac:dyDescent="0.2">
      <c r="A8" s="277" t="s">
        <v>121</v>
      </c>
      <c r="B8" s="274" t="s">
        <v>134</v>
      </c>
      <c r="C8" s="274" t="s">
        <v>135</v>
      </c>
      <c r="D8" s="274" t="s">
        <v>136</v>
      </c>
      <c r="E8" s="274" t="s">
        <v>137</v>
      </c>
      <c r="F8" s="274" t="s">
        <v>138</v>
      </c>
    </row>
    <row r="9" spans="1:6" x14ac:dyDescent="0.2">
      <c r="A9" s="277"/>
      <c r="B9" s="274"/>
      <c r="C9" s="274"/>
      <c r="D9" s="274"/>
      <c r="E9" s="274"/>
      <c r="F9" s="274"/>
    </row>
    <row r="10" spans="1:6" ht="48.75" customHeight="1" x14ac:dyDescent="0.2">
      <c r="A10" s="277"/>
      <c r="B10" s="274"/>
      <c r="C10" s="274"/>
      <c r="D10" s="274"/>
      <c r="E10" s="274"/>
      <c r="F10" s="274"/>
    </row>
    <row r="11" spans="1:6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</row>
    <row r="12" spans="1:6" ht="54" customHeight="1" x14ac:dyDescent="0.2">
      <c r="A12" s="116">
        <v>1</v>
      </c>
      <c r="B12" s="117" t="s">
        <v>139</v>
      </c>
      <c r="C12" s="118"/>
      <c r="D12" s="118"/>
      <c r="E12" s="118"/>
      <c r="F12" s="119"/>
    </row>
    <row r="13" spans="1:6" ht="64.5" customHeight="1" x14ac:dyDescent="0.2">
      <c r="A13" s="116" t="s">
        <v>61</v>
      </c>
      <c r="B13" s="120" t="s">
        <v>140</v>
      </c>
      <c r="C13" s="119"/>
      <c r="D13" s="119"/>
      <c r="E13" s="119"/>
      <c r="F13" s="119"/>
    </row>
    <row r="14" spans="1:6" ht="32.25" customHeight="1" x14ac:dyDescent="0.2">
      <c r="A14" s="116" t="s">
        <v>63</v>
      </c>
      <c r="B14" s="120" t="s">
        <v>141</v>
      </c>
      <c r="C14" s="119">
        <v>1000</v>
      </c>
      <c r="D14" s="119">
        <v>10</v>
      </c>
      <c r="E14" s="119"/>
      <c r="F14" s="119">
        <v>10000</v>
      </c>
    </row>
    <row r="15" spans="1:6" ht="34.5" customHeight="1" x14ac:dyDescent="0.2">
      <c r="A15" s="116" t="s">
        <v>143</v>
      </c>
      <c r="B15" s="120" t="s">
        <v>661</v>
      </c>
      <c r="C15" s="119"/>
      <c r="D15" s="119"/>
      <c r="E15" s="119"/>
      <c r="F15" s="119"/>
    </row>
    <row r="16" spans="1:6" ht="63.75" customHeight="1" x14ac:dyDescent="0.2">
      <c r="A16" s="116">
        <v>2</v>
      </c>
      <c r="B16" s="117" t="s">
        <v>144</v>
      </c>
      <c r="C16" s="118"/>
      <c r="D16" s="118"/>
      <c r="E16" s="118"/>
      <c r="F16" s="118"/>
    </row>
    <row r="17" spans="1:6" ht="63.75" customHeight="1" x14ac:dyDescent="0.2">
      <c r="A17" s="116" t="s">
        <v>65</v>
      </c>
      <c r="B17" s="120" t="s">
        <v>140</v>
      </c>
      <c r="C17" s="118"/>
      <c r="D17" s="118"/>
      <c r="E17" s="118"/>
      <c r="F17" s="118"/>
    </row>
    <row r="18" spans="1:6" ht="36" customHeight="1" x14ac:dyDescent="0.2">
      <c r="A18" s="116" t="s">
        <v>68</v>
      </c>
      <c r="B18" s="120" t="s">
        <v>141</v>
      </c>
      <c r="C18" s="118"/>
      <c r="D18" s="118"/>
      <c r="E18" s="118"/>
      <c r="F18" s="118"/>
    </row>
    <row r="19" spans="1:6" ht="38.25" customHeight="1" x14ac:dyDescent="0.2">
      <c r="A19" s="116" t="s">
        <v>69</v>
      </c>
      <c r="B19" s="120" t="s">
        <v>142</v>
      </c>
      <c r="C19" s="151"/>
      <c r="D19" s="151"/>
      <c r="E19" s="151"/>
      <c r="F19" s="151"/>
    </row>
    <row r="20" spans="1:6" x14ac:dyDescent="0.2">
      <c r="A20" s="271" t="s">
        <v>130</v>
      </c>
      <c r="B20" s="272"/>
      <c r="C20" s="115" t="s">
        <v>131</v>
      </c>
      <c r="D20" s="115" t="s">
        <v>131</v>
      </c>
      <c r="E20" s="115" t="s">
        <v>131</v>
      </c>
      <c r="F20" s="217">
        <f>F13+F14+F15</f>
        <v>10000</v>
      </c>
    </row>
    <row r="22" spans="1:6" x14ac:dyDescent="0.2">
      <c r="F22" s="112"/>
    </row>
    <row r="23" spans="1:6" x14ac:dyDescent="0.2">
      <c r="A23" s="273" t="s">
        <v>222</v>
      </c>
      <c r="B23" s="273"/>
      <c r="C23" s="273"/>
      <c r="D23" s="273"/>
      <c r="E23" s="273"/>
      <c r="F23" s="273"/>
    </row>
    <row r="24" spans="1:6" x14ac:dyDescent="0.25">
      <c r="A24" s="275" t="s">
        <v>133</v>
      </c>
      <c r="B24" s="275"/>
      <c r="C24" s="114"/>
      <c r="D24" s="114"/>
      <c r="E24" s="114"/>
      <c r="F24" s="114"/>
    </row>
    <row r="26" spans="1:6" x14ac:dyDescent="0.25">
      <c r="A26" s="275" t="s">
        <v>132</v>
      </c>
      <c r="B26" s="275"/>
      <c r="C26" s="275"/>
      <c r="D26" s="114"/>
      <c r="E26" s="114"/>
      <c r="F26" s="114"/>
    </row>
    <row r="28" spans="1:6" x14ac:dyDescent="0.2">
      <c r="A28" s="276" t="s">
        <v>225</v>
      </c>
      <c r="B28" s="276"/>
      <c r="C28" s="276"/>
      <c r="D28" s="276"/>
      <c r="E28" s="276"/>
      <c r="F28" s="276"/>
    </row>
    <row r="29" spans="1:6" x14ac:dyDescent="0.2">
      <c r="A29" s="277" t="s">
        <v>121</v>
      </c>
      <c r="B29" s="274" t="s">
        <v>134</v>
      </c>
      <c r="C29" s="274" t="s">
        <v>146</v>
      </c>
      <c r="D29" s="274" t="s">
        <v>147</v>
      </c>
      <c r="E29" s="274" t="s">
        <v>148</v>
      </c>
      <c r="F29" s="274" t="s">
        <v>138</v>
      </c>
    </row>
    <row r="30" spans="1:6" x14ac:dyDescent="0.2">
      <c r="A30" s="277"/>
      <c r="B30" s="274"/>
      <c r="C30" s="274"/>
      <c r="D30" s="274"/>
      <c r="E30" s="274"/>
      <c r="F30" s="274"/>
    </row>
    <row r="31" spans="1:6" x14ac:dyDescent="0.2">
      <c r="A31" s="277"/>
      <c r="B31" s="274"/>
      <c r="C31" s="274"/>
      <c r="D31" s="274"/>
      <c r="E31" s="274"/>
      <c r="F31" s="274"/>
    </row>
    <row r="32" spans="1:6" x14ac:dyDescent="0.2">
      <c r="A32" s="115">
        <v>1</v>
      </c>
      <c r="B32" s="115">
        <v>2</v>
      </c>
      <c r="C32" s="115">
        <v>3</v>
      </c>
      <c r="D32" s="115">
        <v>4</v>
      </c>
      <c r="E32" s="115">
        <v>5</v>
      </c>
      <c r="F32" s="115">
        <v>6</v>
      </c>
    </row>
    <row r="33" spans="1:6" x14ac:dyDescent="0.2">
      <c r="A33" s="116">
        <v>1</v>
      </c>
      <c r="B33" s="117" t="s">
        <v>145</v>
      </c>
      <c r="C33" s="118"/>
      <c r="D33" s="118"/>
      <c r="E33" s="118"/>
      <c r="F33" s="118"/>
    </row>
    <row r="34" spans="1:6" x14ac:dyDescent="0.2">
      <c r="A34" s="271" t="s">
        <v>130</v>
      </c>
      <c r="B34" s="272"/>
      <c r="C34" s="115" t="s">
        <v>131</v>
      </c>
      <c r="D34" s="115" t="s">
        <v>131</v>
      </c>
      <c r="E34" s="115" t="s">
        <v>131</v>
      </c>
      <c r="F34" s="115"/>
    </row>
    <row r="36" spans="1:6" x14ac:dyDescent="0.2">
      <c r="A36" s="280" t="s">
        <v>671</v>
      </c>
      <c r="B36" s="226"/>
      <c r="C36" s="226"/>
      <c r="D36" s="226"/>
      <c r="E36" s="226"/>
      <c r="F36" s="226"/>
    </row>
  </sheetData>
  <mergeCells count="24">
    <mergeCell ref="A36:F36"/>
    <mergeCell ref="A34:B34"/>
    <mergeCell ref="A23:F23"/>
    <mergeCell ref="A24:B24"/>
    <mergeCell ref="A26:C26"/>
    <mergeCell ref="A28:F28"/>
    <mergeCell ref="A29:A31"/>
    <mergeCell ref="B29:B31"/>
    <mergeCell ref="C29:C31"/>
    <mergeCell ref="D29:D31"/>
    <mergeCell ref="E29:E31"/>
    <mergeCell ref="F29:F31"/>
    <mergeCell ref="A20:B20"/>
    <mergeCell ref="A2:F2"/>
    <mergeCell ref="D8:D10"/>
    <mergeCell ref="E8:E10"/>
    <mergeCell ref="F8:F10"/>
    <mergeCell ref="A3:B3"/>
    <mergeCell ref="A5:C5"/>
    <mergeCell ref="A7:F7"/>
    <mergeCell ref="A8:A10"/>
    <mergeCell ref="B8:B10"/>
    <mergeCell ref="C8:C10"/>
    <mergeCell ref="D5:F5"/>
  </mergeCells>
  <pageMargins left="0.7" right="0.7" top="0.75" bottom="0.75" header="0.3" footer="0.3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view="pageBreakPreview" zoomScaleNormal="115" zoomScaleSheetLayoutView="100" workbookViewId="0">
      <selection activeCell="G19" sqref="G19"/>
    </sheetView>
  </sheetViews>
  <sheetFormatPr defaultColWidth="9.33203125" defaultRowHeight="14.25" x14ac:dyDescent="0.2"/>
  <cols>
    <col min="1" max="1" width="9.33203125" style="21"/>
    <col min="2" max="2" width="41.1640625" style="21" customWidth="1"/>
    <col min="3" max="3" width="25" style="21" customWidth="1"/>
    <col min="4" max="4" width="21.1640625" style="21" customWidth="1"/>
    <col min="5" max="5" width="17.1640625" style="21" customWidth="1"/>
    <col min="6" max="16384" width="9.33203125" style="21"/>
  </cols>
  <sheetData>
    <row r="1" spans="1:5" x14ac:dyDescent="0.2">
      <c r="E1" s="39"/>
    </row>
    <row r="2" spans="1:5" ht="24" customHeight="1" x14ac:dyDescent="0.2">
      <c r="A2" s="259" t="s">
        <v>159</v>
      </c>
      <c r="B2" s="259"/>
      <c r="C2" s="259"/>
      <c r="D2" s="259"/>
      <c r="E2" s="259"/>
    </row>
    <row r="3" spans="1:5" ht="20.25" customHeight="1" x14ac:dyDescent="0.25">
      <c r="A3" s="258" t="s">
        <v>133</v>
      </c>
      <c r="B3" s="258"/>
      <c r="C3" s="24"/>
      <c r="D3" s="24"/>
      <c r="E3" s="24"/>
    </row>
    <row r="5" spans="1:5" ht="20.25" customHeight="1" x14ac:dyDescent="0.25">
      <c r="A5" s="258" t="s">
        <v>132</v>
      </c>
      <c r="B5" s="258"/>
      <c r="C5" s="27"/>
      <c r="D5" s="24"/>
      <c r="E5" s="24"/>
    </row>
    <row r="7" spans="1:5" ht="51.75" customHeight="1" x14ac:dyDescent="0.2">
      <c r="A7" s="28" t="s">
        <v>121</v>
      </c>
      <c r="B7" s="17" t="s">
        <v>14</v>
      </c>
      <c r="C7" s="17" t="s">
        <v>160</v>
      </c>
      <c r="D7" s="17" t="s">
        <v>161</v>
      </c>
      <c r="E7" s="17" t="s">
        <v>162</v>
      </c>
    </row>
    <row r="8" spans="1:5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</row>
    <row r="9" spans="1:5" ht="21" customHeight="1" x14ac:dyDescent="0.2">
      <c r="A9" s="29"/>
      <c r="B9" s="30"/>
      <c r="C9" s="28"/>
      <c r="D9" s="23"/>
      <c r="E9" s="23"/>
    </row>
    <row r="10" spans="1:5" ht="21" customHeight="1" x14ac:dyDescent="0.2">
      <c r="A10" s="25"/>
      <c r="B10" s="18"/>
      <c r="C10" s="23"/>
      <c r="D10" s="23"/>
      <c r="E10" s="23"/>
    </row>
    <row r="11" spans="1:5" ht="21" customHeight="1" x14ac:dyDescent="0.2">
      <c r="A11" s="25"/>
      <c r="B11" s="18"/>
      <c r="C11" s="23"/>
      <c r="D11" s="23"/>
      <c r="E11" s="23"/>
    </row>
    <row r="12" spans="1:5" x14ac:dyDescent="0.2">
      <c r="A12" s="267" t="s">
        <v>130</v>
      </c>
      <c r="B12" s="268"/>
      <c r="C12" s="28" t="s">
        <v>73</v>
      </c>
      <c r="D12" s="28" t="s">
        <v>73</v>
      </c>
      <c r="E12" s="23"/>
    </row>
  </sheetData>
  <mergeCells count="4">
    <mergeCell ref="A3:B3"/>
    <mergeCell ref="A5:B5"/>
    <mergeCell ref="A12:B12"/>
    <mergeCell ref="A2:E2"/>
  </mergeCells>
  <pageMargins left="0.7" right="0.7" top="0.75" bottom="0.75" header="0.3" footer="0.3"/>
  <pageSetup paperSize="9" scale="8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view="pageBreakPreview" zoomScaleNormal="115" zoomScaleSheetLayoutView="100" workbookViewId="0">
      <selection activeCell="E33" sqref="E33"/>
    </sheetView>
  </sheetViews>
  <sheetFormatPr defaultColWidth="9.33203125" defaultRowHeight="14.25" x14ac:dyDescent="0.2"/>
  <cols>
    <col min="1" max="1" width="9.33203125" style="21"/>
    <col min="2" max="2" width="41.1640625" style="21" customWidth="1"/>
    <col min="3" max="3" width="25" style="21" customWidth="1"/>
    <col min="4" max="4" width="21.1640625" style="21" customWidth="1"/>
    <col min="5" max="5" width="17.1640625" style="21" customWidth="1"/>
    <col min="6" max="16384" width="9.33203125" style="21"/>
  </cols>
  <sheetData>
    <row r="2" spans="1:5" ht="24" customHeight="1" x14ac:dyDescent="0.2">
      <c r="A2" s="259" t="s">
        <v>163</v>
      </c>
      <c r="B2" s="259"/>
      <c r="C2" s="259"/>
      <c r="D2" s="259"/>
      <c r="E2" s="259"/>
    </row>
    <row r="3" spans="1:5" ht="20.25" customHeight="1" x14ac:dyDescent="0.25">
      <c r="A3" s="258" t="s">
        <v>133</v>
      </c>
      <c r="B3" s="258"/>
      <c r="C3" s="46">
        <v>850</v>
      </c>
      <c r="D3" s="24"/>
      <c r="E3" s="24"/>
    </row>
    <row r="5" spans="1:5" ht="31.5" customHeight="1" x14ac:dyDescent="0.25">
      <c r="A5" s="258" t="s">
        <v>132</v>
      </c>
      <c r="B5" s="258"/>
      <c r="C5" s="269" t="s">
        <v>258</v>
      </c>
      <c r="D5" s="270"/>
      <c r="E5" s="270"/>
    </row>
    <row r="6" spans="1:5" ht="26.25" customHeight="1" x14ac:dyDescent="0.25">
      <c r="A6" s="258" t="s">
        <v>133</v>
      </c>
      <c r="B6" s="258"/>
      <c r="C6" s="285">
        <v>851</v>
      </c>
      <c r="D6" s="286"/>
      <c r="E6" s="287"/>
    </row>
    <row r="7" spans="1:5" ht="24" customHeight="1" x14ac:dyDescent="0.2">
      <c r="A7" s="260" t="s">
        <v>173</v>
      </c>
      <c r="B7" s="260"/>
      <c r="C7" s="260"/>
      <c r="D7" s="260"/>
      <c r="E7" s="260"/>
    </row>
    <row r="8" spans="1:5" ht="99" customHeight="1" x14ac:dyDescent="0.2">
      <c r="A8" s="28" t="s">
        <v>121</v>
      </c>
      <c r="B8" s="17" t="s">
        <v>134</v>
      </c>
      <c r="C8" s="17" t="s">
        <v>164</v>
      </c>
      <c r="D8" s="17" t="s">
        <v>165</v>
      </c>
      <c r="E8" s="17" t="s">
        <v>166</v>
      </c>
    </row>
    <row r="9" spans="1:5" x14ac:dyDescent="0.2">
      <c r="A9" s="22">
        <v>1</v>
      </c>
      <c r="B9" s="22">
        <v>2</v>
      </c>
      <c r="C9" s="22">
        <v>3</v>
      </c>
      <c r="D9" s="22">
        <v>4</v>
      </c>
      <c r="E9" s="22">
        <v>5</v>
      </c>
    </row>
    <row r="10" spans="1:5" ht="30.75" customHeight="1" x14ac:dyDescent="0.2">
      <c r="A10" s="25">
        <v>1</v>
      </c>
      <c r="B10" s="18" t="s">
        <v>167</v>
      </c>
      <c r="C10" s="41"/>
      <c r="D10" s="47"/>
      <c r="E10" s="104">
        <v>1000</v>
      </c>
    </row>
    <row r="11" spans="1:5" ht="21" customHeight="1" x14ac:dyDescent="0.2">
      <c r="A11" s="25"/>
      <c r="B11" s="26" t="s">
        <v>168</v>
      </c>
      <c r="C11" s="47"/>
      <c r="D11" s="47"/>
      <c r="E11" s="47"/>
    </row>
    <row r="12" spans="1:5" ht="21" customHeight="1" x14ac:dyDescent="0.2">
      <c r="A12" s="25"/>
      <c r="B12" s="31" t="s">
        <v>169</v>
      </c>
      <c r="C12" s="47"/>
      <c r="D12" s="47"/>
      <c r="E12" s="47"/>
    </row>
    <row r="13" spans="1:5" ht="21" customHeight="1" x14ac:dyDescent="0.2">
      <c r="A13" s="25"/>
      <c r="B13" s="26" t="s">
        <v>170</v>
      </c>
      <c r="C13" s="47"/>
      <c r="D13" s="47"/>
      <c r="E13" s="48"/>
    </row>
    <row r="14" spans="1:5" ht="21" customHeight="1" x14ac:dyDescent="0.2">
      <c r="A14" s="25"/>
      <c r="B14" s="31" t="s">
        <v>169</v>
      </c>
      <c r="C14" s="47"/>
      <c r="D14" s="47"/>
      <c r="E14" s="48"/>
    </row>
    <row r="15" spans="1:5" x14ac:dyDescent="0.2">
      <c r="A15" s="267" t="s">
        <v>130</v>
      </c>
      <c r="B15" s="268"/>
      <c r="C15" s="41"/>
      <c r="D15" s="41" t="s">
        <v>73</v>
      </c>
      <c r="E15" s="216">
        <f>E10++E11+E12+E14+E13</f>
        <v>1000</v>
      </c>
    </row>
    <row r="17" spans="1:5" ht="33.75" customHeight="1" x14ac:dyDescent="0.2">
      <c r="A17" s="260" t="s">
        <v>395</v>
      </c>
      <c r="B17" s="260"/>
      <c r="C17" s="260"/>
      <c r="D17" s="260"/>
      <c r="E17" s="260"/>
    </row>
    <row r="18" spans="1:5" s="86" customFormat="1" ht="33.75" customHeight="1" x14ac:dyDescent="0.25">
      <c r="A18" s="258" t="s">
        <v>133</v>
      </c>
      <c r="B18" s="258"/>
      <c r="C18" s="282">
        <v>852</v>
      </c>
      <c r="D18" s="283"/>
      <c r="E18" s="284"/>
    </row>
    <row r="19" spans="1:5" ht="42.75" x14ac:dyDescent="0.2">
      <c r="A19" s="28" t="s">
        <v>121</v>
      </c>
      <c r="B19" s="17" t="s">
        <v>134</v>
      </c>
      <c r="C19" s="17" t="s">
        <v>171</v>
      </c>
      <c r="D19" s="17" t="s">
        <v>165</v>
      </c>
      <c r="E19" s="17" t="s">
        <v>172</v>
      </c>
    </row>
    <row r="20" spans="1:5" x14ac:dyDescent="0.2">
      <c r="A20" s="22">
        <v>1</v>
      </c>
      <c r="B20" s="22">
        <v>2</v>
      </c>
      <c r="C20" s="22">
        <v>3</v>
      </c>
      <c r="D20" s="22">
        <v>4</v>
      </c>
      <c r="E20" s="22">
        <v>5</v>
      </c>
    </row>
    <row r="21" spans="1:5" ht="18" customHeight="1" x14ac:dyDescent="0.2">
      <c r="A21" s="25">
        <v>1</v>
      </c>
      <c r="B21" s="18" t="s">
        <v>662</v>
      </c>
      <c r="C21" s="53">
        <v>98.2</v>
      </c>
      <c r="D21" s="49">
        <v>40</v>
      </c>
      <c r="E21" s="49">
        <v>3928</v>
      </c>
    </row>
    <row r="22" spans="1:5" x14ac:dyDescent="0.2">
      <c r="A22" s="25">
        <v>2</v>
      </c>
      <c r="B22" s="18" t="s">
        <v>663</v>
      </c>
      <c r="C22" s="65">
        <v>106.8</v>
      </c>
      <c r="D22" s="49">
        <v>40</v>
      </c>
      <c r="E22" s="49">
        <v>4268</v>
      </c>
    </row>
    <row r="23" spans="1:5" x14ac:dyDescent="0.2">
      <c r="A23" s="25">
        <v>3</v>
      </c>
      <c r="B23" s="18" t="s">
        <v>667</v>
      </c>
      <c r="C23" s="49"/>
      <c r="D23" s="49"/>
      <c r="E23" s="49">
        <v>10010</v>
      </c>
    </row>
    <row r="24" spans="1:5" x14ac:dyDescent="0.2">
      <c r="A24" s="267" t="s">
        <v>130</v>
      </c>
      <c r="B24" s="268"/>
      <c r="C24" s="28" t="s">
        <v>73</v>
      </c>
      <c r="D24" s="28" t="s">
        <v>73</v>
      </c>
      <c r="E24" s="215">
        <f>E21+E22+E23</f>
        <v>18206</v>
      </c>
    </row>
    <row r="26" spans="1:5" ht="35.25" customHeight="1" x14ac:dyDescent="0.2">
      <c r="A26" s="281" t="s">
        <v>389</v>
      </c>
      <c r="B26" s="281"/>
      <c r="C26" s="281"/>
      <c r="D26" s="281"/>
      <c r="E26" s="281"/>
    </row>
    <row r="27" spans="1:5" s="86" customFormat="1" ht="24" customHeight="1" x14ac:dyDescent="0.25">
      <c r="A27" s="258" t="s">
        <v>133</v>
      </c>
      <c r="B27" s="258"/>
      <c r="C27" s="100"/>
      <c r="D27" s="101">
        <v>853</v>
      </c>
      <c r="E27" s="102"/>
    </row>
    <row r="28" spans="1:5" ht="34.5" customHeight="1" x14ac:dyDescent="0.2">
      <c r="A28" s="28" t="s">
        <v>121</v>
      </c>
      <c r="B28" s="17" t="s">
        <v>134</v>
      </c>
      <c r="C28" s="17" t="s">
        <v>164</v>
      </c>
      <c r="D28" s="17" t="s">
        <v>165</v>
      </c>
      <c r="E28" s="17" t="s">
        <v>172</v>
      </c>
    </row>
    <row r="29" spans="1:5" x14ac:dyDescent="0.2">
      <c r="A29" s="22">
        <v>1</v>
      </c>
      <c r="B29" s="22">
        <v>2</v>
      </c>
      <c r="C29" s="22">
        <v>3</v>
      </c>
      <c r="D29" s="22">
        <v>4</v>
      </c>
      <c r="E29" s="22">
        <v>5</v>
      </c>
    </row>
    <row r="30" spans="1:5" x14ac:dyDescent="0.2">
      <c r="A30" s="25">
        <v>1</v>
      </c>
      <c r="B30" s="18" t="s">
        <v>229</v>
      </c>
      <c r="C30" s="53">
        <v>4.54</v>
      </c>
      <c r="D30" s="65">
        <v>3315.94</v>
      </c>
      <c r="E30" s="49">
        <v>15058.04</v>
      </c>
    </row>
    <row r="31" spans="1:5" x14ac:dyDescent="0.2">
      <c r="A31" s="25">
        <v>2</v>
      </c>
      <c r="B31" s="31"/>
      <c r="C31" s="65"/>
      <c r="D31" s="65"/>
      <c r="E31" s="49"/>
    </row>
    <row r="32" spans="1:5" x14ac:dyDescent="0.2">
      <c r="A32" s="25">
        <v>3</v>
      </c>
      <c r="C32" s="23"/>
      <c r="D32" s="23"/>
      <c r="E32" s="49"/>
    </row>
    <row r="33" spans="1:5" x14ac:dyDescent="0.2">
      <c r="A33" s="267" t="s">
        <v>130</v>
      </c>
      <c r="B33" s="268"/>
      <c r="C33" s="28" t="s">
        <v>73</v>
      </c>
      <c r="D33" s="28" t="s">
        <v>73</v>
      </c>
      <c r="E33" s="215">
        <f>E30+E31</f>
        <v>15058.04</v>
      </c>
    </row>
    <row r="35" spans="1:5" x14ac:dyDescent="0.2">
      <c r="A35" s="265" t="s">
        <v>679</v>
      </c>
      <c r="B35" s="226"/>
      <c r="C35" s="226"/>
      <c r="D35" s="226"/>
      <c r="E35" s="226"/>
    </row>
    <row r="36" spans="1:5" x14ac:dyDescent="0.2">
      <c r="B36" s="165"/>
      <c r="C36" s="165"/>
      <c r="D36" s="165"/>
      <c r="E36" s="165"/>
    </row>
    <row r="37" spans="1:5" x14ac:dyDescent="0.2">
      <c r="B37" s="165"/>
      <c r="C37" s="165"/>
      <c r="D37" s="165"/>
      <c r="E37" s="165"/>
    </row>
  </sheetData>
  <mergeCells count="16">
    <mergeCell ref="A35:E35"/>
    <mergeCell ref="A24:B24"/>
    <mergeCell ref="A26:E26"/>
    <mergeCell ref="A33:B33"/>
    <mergeCell ref="A2:E2"/>
    <mergeCell ref="A3:B3"/>
    <mergeCell ref="A5:B5"/>
    <mergeCell ref="A15:B15"/>
    <mergeCell ref="A7:E7"/>
    <mergeCell ref="A17:E17"/>
    <mergeCell ref="C5:E5"/>
    <mergeCell ref="A18:B18"/>
    <mergeCell ref="A27:B27"/>
    <mergeCell ref="C18:E18"/>
    <mergeCell ref="A6:B6"/>
    <mergeCell ref="C6:E6"/>
  </mergeCells>
  <pageMargins left="0.7" right="0.7" top="0.75" bottom="0.75" header="0.3" footer="0.3"/>
  <pageSetup paperSize="9" scale="8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BreakPreview" zoomScale="75" zoomScaleNormal="115" zoomScaleSheetLayoutView="75" workbookViewId="0">
      <selection activeCell="D33" sqref="D33"/>
    </sheetView>
  </sheetViews>
  <sheetFormatPr defaultColWidth="9.33203125" defaultRowHeight="14.25" x14ac:dyDescent="0.2"/>
  <cols>
    <col min="1" max="1" width="9.33203125" style="21"/>
    <col min="2" max="2" width="41.1640625" style="21" customWidth="1"/>
    <col min="3" max="3" width="25" style="21" customWidth="1"/>
    <col min="4" max="4" width="21.1640625" style="21" customWidth="1"/>
    <col min="5" max="5" width="17.1640625" style="21" customWidth="1"/>
    <col min="6" max="16384" width="9.33203125" style="21"/>
  </cols>
  <sheetData>
    <row r="1" spans="1:5" x14ac:dyDescent="0.2">
      <c r="E1" s="39"/>
    </row>
    <row r="2" spans="1:5" ht="24" customHeight="1" x14ac:dyDescent="0.2">
      <c r="A2" s="259" t="s">
        <v>174</v>
      </c>
      <c r="B2" s="259"/>
      <c r="C2" s="259"/>
      <c r="D2" s="259"/>
      <c r="E2" s="259"/>
    </row>
    <row r="3" spans="1:5" ht="20.25" customHeight="1" x14ac:dyDescent="0.25">
      <c r="A3" s="258" t="s">
        <v>133</v>
      </c>
      <c r="B3" s="258"/>
      <c r="C3" s="24"/>
      <c r="D3" s="24"/>
      <c r="E3" s="24"/>
    </row>
    <row r="5" spans="1:5" ht="20.25" customHeight="1" x14ac:dyDescent="0.25">
      <c r="A5" s="258" t="s">
        <v>132</v>
      </c>
      <c r="B5" s="258"/>
      <c r="C5" s="27"/>
      <c r="D5" s="24"/>
      <c r="E5" s="24"/>
    </row>
    <row r="7" spans="1:5" ht="56.25" customHeight="1" x14ac:dyDescent="0.2">
      <c r="A7" s="28" t="s">
        <v>121</v>
      </c>
      <c r="B7" s="17" t="s">
        <v>14</v>
      </c>
      <c r="C7" s="17" t="s">
        <v>160</v>
      </c>
      <c r="D7" s="17" t="s">
        <v>161</v>
      </c>
      <c r="E7" s="17" t="s">
        <v>162</v>
      </c>
    </row>
    <row r="8" spans="1:5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</row>
    <row r="9" spans="1:5" ht="21" customHeight="1" x14ac:dyDescent="0.2">
      <c r="A9" s="25"/>
      <c r="B9" s="26"/>
      <c r="C9" s="23"/>
      <c r="D9" s="23"/>
      <c r="E9" s="23"/>
    </row>
    <row r="10" spans="1:5" ht="21" customHeight="1" x14ac:dyDescent="0.2">
      <c r="A10" s="25"/>
      <c r="B10" s="31"/>
      <c r="C10" s="23"/>
      <c r="D10" s="23"/>
      <c r="E10" s="23"/>
    </row>
    <row r="11" spans="1:5" ht="21" customHeight="1" x14ac:dyDescent="0.2">
      <c r="A11" s="25"/>
      <c r="B11" s="26"/>
      <c r="C11" s="23"/>
      <c r="D11" s="23"/>
      <c r="E11" s="23"/>
    </row>
    <row r="12" spans="1:5" x14ac:dyDescent="0.2">
      <c r="A12" s="267" t="s">
        <v>130</v>
      </c>
      <c r="B12" s="268"/>
      <c r="C12" s="28" t="s">
        <v>73</v>
      </c>
      <c r="D12" s="28" t="s">
        <v>73</v>
      </c>
      <c r="E12" s="23"/>
    </row>
    <row r="14" spans="1:5" x14ac:dyDescent="0.2">
      <c r="E14" s="39"/>
    </row>
    <row r="15" spans="1:5" x14ac:dyDescent="0.2">
      <c r="A15" s="259" t="s">
        <v>219</v>
      </c>
      <c r="B15" s="259"/>
      <c r="C15" s="259"/>
      <c r="D15" s="259"/>
      <c r="E15" s="259"/>
    </row>
    <row r="16" spans="1:5" x14ac:dyDescent="0.25">
      <c r="A16" s="258" t="s">
        <v>133</v>
      </c>
      <c r="B16" s="258"/>
      <c r="C16" s="24"/>
      <c r="D16" s="24"/>
      <c r="E16" s="24"/>
    </row>
    <row r="18" spans="1:5" x14ac:dyDescent="0.25">
      <c r="A18" s="258" t="s">
        <v>132</v>
      </c>
      <c r="B18" s="258"/>
      <c r="C18" s="27"/>
      <c r="D18" s="24"/>
      <c r="E18" s="24"/>
    </row>
    <row r="20" spans="1:5" ht="42.75" x14ac:dyDescent="0.2">
      <c r="A20" s="36" t="s">
        <v>121</v>
      </c>
      <c r="B20" s="37" t="s">
        <v>14</v>
      </c>
      <c r="C20" s="37" t="s">
        <v>160</v>
      </c>
      <c r="D20" s="37" t="s">
        <v>161</v>
      </c>
      <c r="E20" s="37" t="s">
        <v>162</v>
      </c>
    </row>
    <row r="21" spans="1:5" x14ac:dyDescent="0.2">
      <c r="A21" s="22">
        <v>1</v>
      </c>
      <c r="B21" s="22">
        <v>2</v>
      </c>
      <c r="C21" s="22">
        <v>3</v>
      </c>
      <c r="D21" s="22">
        <v>4</v>
      </c>
      <c r="E21" s="22">
        <v>5</v>
      </c>
    </row>
    <row r="22" spans="1:5" x14ac:dyDescent="0.2">
      <c r="A22" s="25">
        <v>1</v>
      </c>
      <c r="B22" s="26"/>
      <c r="C22" s="23"/>
      <c r="D22" s="23"/>
      <c r="E22" s="23"/>
    </row>
    <row r="23" spans="1:5" x14ac:dyDescent="0.2">
      <c r="A23" s="25"/>
      <c r="B23" s="31"/>
      <c r="C23" s="23"/>
      <c r="D23" s="23"/>
      <c r="E23" s="23"/>
    </row>
    <row r="24" spans="1:5" x14ac:dyDescent="0.2">
      <c r="A24" s="25"/>
      <c r="B24" s="26"/>
      <c r="C24" s="23"/>
      <c r="D24" s="23"/>
      <c r="E24" s="23"/>
    </row>
    <row r="25" spans="1:5" x14ac:dyDescent="0.2">
      <c r="A25" s="267" t="s">
        <v>130</v>
      </c>
      <c r="B25" s="268"/>
      <c r="C25" s="36" t="s">
        <v>73</v>
      </c>
      <c r="D25" s="36" t="s">
        <v>73</v>
      </c>
      <c r="E25" s="23"/>
    </row>
  </sheetData>
  <mergeCells count="8">
    <mergeCell ref="A16:B16"/>
    <mergeCell ref="A18:B18"/>
    <mergeCell ref="A25:B25"/>
    <mergeCell ref="A2:E2"/>
    <mergeCell ref="A3:B3"/>
    <mergeCell ref="A5:B5"/>
    <mergeCell ref="A12:B12"/>
    <mergeCell ref="A15:E15"/>
  </mergeCells>
  <pageMargins left="0.7" right="0.7" top="0.75" bottom="0.75" header="0.3" footer="0.3"/>
  <pageSetup paperSize="9" scale="8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="115" zoomScaleNormal="115" zoomScaleSheetLayoutView="115" workbookViewId="0">
      <selection activeCell="E21" sqref="E21"/>
    </sheetView>
  </sheetViews>
  <sheetFormatPr defaultColWidth="9.33203125" defaultRowHeight="14.25" x14ac:dyDescent="0.2"/>
  <cols>
    <col min="1" max="1" width="9.33203125" style="75"/>
    <col min="2" max="2" width="41.1640625" style="75" customWidth="1"/>
    <col min="3" max="6" width="20.1640625" style="75" customWidth="1"/>
    <col min="7" max="16384" width="9.33203125" style="75"/>
  </cols>
  <sheetData>
    <row r="1" spans="1:6" x14ac:dyDescent="0.2">
      <c r="F1" s="39"/>
    </row>
    <row r="2" spans="1:6" ht="24" customHeight="1" x14ac:dyDescent="0.2">
      <c r="A2" s="259" t="s">
        <v>175</v>
      </c>
      <c r="B2" s="259"/>
      <c r="C2" s="259"/>
      <c r="D2" s="259"/>
      <c r="E2" s="259"/>
      <c r="F2" s="259"/>
    </row>
    <row r="3" spans="1:6" ht="20.25" customHeight="1" x14ac:dyDescent="0.25">
      <c r="A3" s="258" t="s">
        <v>133</v>
      </c>
      <c r="B3" s="258"/>
      <c r="C3" s="51">
        <v>244</v>
      </c>
      <c r="D3" s="74"/>
      <c r="E3" s="74"/>
      <c r="F3" s="74"/>
    </row>
    <row r="5" spans="1:6" ht="30" customHeight="1" x14ac:dyDescent="0.25">
      <c r="A5" s="258" t="s">
        <v>132</v>
      </c>
      <c r="B5" s="258"/>
      <c r="C5" s="269" t="s">
        <v>258</v>
      </c>
      <c r="D5" s="270"/>
      <c r="E5" s="270"/>
      <c r="F5" s="74"/>
    </row>
    <row r="7" spans="1:6" ht="20.25" customHeight="1" x14ac:dyDescent="0.2">
      <c r="A7" s="260" t="s">
        <v>181</v>
      </c>
      <c r="B7" s="260"/>
      <c r="C7" s="260"/>
      <c r="D7" s="260"/>
      <c r="E7" s="260"/>
      <c r="F7" s="260"/>
    </row>
    <row r="8" spans="1:6" ht="56.25" customHeight="1" x14ac:dyDescent="0.2">
      <c r="A8" s="71" t="s">
        <v>121</v>
      </c>
      <c r="B8" s="73" t="s">
        <v>134</v>
      </c>
      <c r="C8" s="73" t="s">
        <v>176</v>
      </c>
      <c r="D8" s="73" t="s">
        <v>177</v>
      </c>
      <c r="E8" s="73" t="s">
        <v>178</v>
      </c>
      <c r="F8" s="73" t="s">
        <v>138</v>
      </c>
    </row>
    <row r="9" spans="1:6" x14ac:dyDescent="0.2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</row>
    <row r="10" spans="1:6" ht="21" customHeight="1" x14ac:dyDescent="0.2">
      <c r="A10" s="25"/>
      <c r="B10" s="32" t="s">
        <v>179</v>
      </c>
      <c r="C10" s="49">
        <v>2</v>
      </c>
      <c r="D10" s="49">
        <v>12</v>
      </c>
      <c r="E10" s="49">
        <v>1150</v>
      </c>
      <c r="F10" s="49">
        <v>27600</v>
      </c>
    </row>
    <row r="11" spans="1:6" ht="45.75" customHeight="1" x14ac:dyDescent="0.2">
      <c r="A11" s="25"/>
      <c r="B11" s="32" t="s">
        <v>180</v>
      </c>
      <c r="C11" s="49">
        <v>1</v>
      </c>
      <c r="D11" s="49">
        <v>12</v>
      </c>
      <c r="E11" s="49">
        <v>25</v>
      </c>
      <c r="F11" s="49">
        <v>300</v>
      </c>
    </row>
    <row r="12" spans="1:6" ht="21" customHeight="1" x14ac:dyDescent="0.2">
      <c r="A12" s="25"/>
      <c r="B12" s="32" t="s">
        <v>230</v>
      </c>
      <c r="C12" s="49">
        <v>1</v>
      </c>
      <c r="D12" s="49">
        <v>12</v>
      </c>
      <c r="E12" s="49">
        <v>2500</v>
      </c>
      <c r="F12" s="49">
        <v>30000</v>
      </c>
    </row>
    <row r="13" spans="1:6" ht="21" customHeight="1" x14ac:dyDescent="0.2">
      <c r="A13" s="25"/>
      <c r="B13" s="32" t="s">
        <v>58</v>
      </c>
      <c r="C13" s="23"/>
      <c r="D13" s="23"/>
      <c r="E13" s="23"/>
      <c r="F13" s="23"/>
    </row>
    <row r="14" spans="1:6" x14ac:dyDescent="0.2">
      <c r="A14" s="267" t="s">
        <v>130</v>
      </c>
      <c r="B14" s="268"/>
      <c r="C14" s="71" t="s">
        <v>73</v>
      </c>
      <c r="D14" s="71" t="s">
        <v>73</v>
      </c>
      <c r="E14" s="71" t="s">
        <v>73</v>
      </c>
      <c r="F14" s="215">
        <f>F10+F11+F12</f>
        <v>57900</v>
      </c>
    </row>
    <row r="16" spans="1:6" x14ac:dyDescent="0.2">
      <c r="E16" s="39"/>
      <c r="F16" s="39"/>
    </row>
    <row r="17" spans="1:6" x14ac:dyDescent="0.2">
      <c r="A17" s="259" t="s">
        <v>175</v>
      </c>
      <c r="B17" s="259"/>
      <c r="C17" s="259"/>
      <c r="D17" s="259"/>
      <c r="E17" s="259"/>
    </row>
    <row r="18" spans="1:6" x14ac:dyDescent="0.25">
      <c r="A18" s="258" t="s">
        <v>133</v>
      </c>
      <c r="B18" s="258"/>
      <c r="C18" s="51">
        <v>244</v>
      </c>
      <c r="D18" s="74"/>
      <c r="E18" s="74"/>
    </row>
    <row r="20" spans="1:6" ht="32.25" customHeight="1" x14ac:dyDescent="0.25">
      <c r="A20" s="258" t="s">
        <v>132</v>
      </c>
      <c r="B20" s="258"/>
      <c r="C20" s="269" t="s">
        <v>258</v>
      </c>
      <c r="D20" s="270"/>
      <c r="E20" s="270"/>
    </row>
    <row r="22" spans="1:6" x14ac:dyDescent="0.2">
      <c r="A22" s="260" t="s">
        <v>182</v>
      </c>
      <c r="B22" s="260"/>
      <c r="C22" s="260"/>
      <c r="D22" s="260"/>
      <c r="E22" s="260"/>
    </row>
    <row r="23" spans="1:6" ht="42.75" x14ac:dyDescent="0.2">
      <c r="A23" s="71" t="s">
        <v>121</v>
      </c>
      <c r="B23" s="73" t="s">
        <v>134</v>
      </c>
      <c r="C23" s="73" t="s">
        <v>183</v>
      </c>
      <c r="D23" s="73" t="s">
        <v>184</v>
      </c>
      <c r="E23" s="73" t="s">
        <v>185</v>
      </c>
    </row>
    <row r="24" spans="1:6" x14ac:dyDescent="0.2">
      <c r="A24" s="22">
        <v>1</v>
      </c>
      <c r="B24" s="22">
        <v>2</v>
      </c>
      <c r="C24" s="22">
        <v>3</v>
      </c>
      <c r="D24" s="22">
        <v>4</v>
      </c>
      <c r="E24" s="22">
        <v>5</v>
      </c>
    </row>
    <row r="25" spans="1:6" x14ac:dyDescent="0.2">
      <c r="A25" s="25"/>
      <c r="B25" s="32"/>
      <c r="C25" s="105"/>
      <c r="D25" s="105"/>
      <c r="E25" s="105"/>
    </row>
    <row r="26" spans="1:6" ht="20.25" customHeight="1" x14ac:dyDescent="0.2">
      <c r="A26" s="25"/>
      <c r="B26" s="32"/>
      <c r="C26" s="106"/>
      <c r="D26" s="106"/>
      <c r="E26" s="106"/>
    </row>
    <row r="27" spans="1:6" x14ac:dyDescent="0.2">
      <c r="A27" s="25"/>
      <c r="B27" s="32" t="s">
        <v>58</v>
      </c>
      <c r="C27" s="104"/>
      <c r="D27" s="104"/>
      <c r="E27" s="104"/>
    </row>
    <row r="28" spans="1:6" x14ac:dyDescent="0.2">
      <c r="A28" s="267" t="s">
        <v>130</v>
      </c>
      <c r="B28" s="268"/>
      <c r="C28" s="71" t="s">
        <v>73</v>
      </c>
      <c r="D28" s="71" t="s">
        <v>73</v>
      </c>
      <c r="E28" s="52">
        <f>E25+E26</f>
        <v>0</v>
      </c>
    </row>
    <row r="29" spans="1:6" hidden="1" x14ac:dyDescent="0.2"/>
    <row r="30" spans="1:6" hidden="1" x14ac:dyDescent="0.2">
      <c r="F30" s="39"/>
    </row>
    <row r="31" spans="1:6" x14ac:dyDescent="0.2">
      <c r="A31" s="259" t="s">
        <v>175</v>
      </c>
      <c r="B31" s="259"/>
      <c r="C31" s="259"/>
      <c r="D31" s="259"/>
      <c r="E31" s="259"/>
      <c r="F31" s="259"/>
    </row>
    <row r="32" spans="1:6" x14ac:dyDescent="0.25">
      <c r="A32" s="258" t="s">
        <v>133</v>
      </c>
      <c r="B32" s="258"/>
      <c r="C32" s="51">
        <v>244</v>
      </c>
      <c r="D32" s="74"/>
      <c r="E32" s="74"/>
      <c r="F32" s="74"/>
    </row>
    <row r="34" spans="1:6" ht="30.75" customHeight="1" x14ac:dyDescent="0.25">
      <c r="A34" s="258" t="s">
        <v>132</v>
      </c>
      <c r="B34" s="258"/>
      <c r="C34" s="269" t="s">
        <v>258</v>
      </c>
      <c r="D34" s="270"/>
      <c r="E34" s="270"/>
      <c r="F34" s="74"/>
    </row>
    <row r="36" spans="1:6" x14ac:dyDescent="0.2">
      <c r="A36" s="260" t="s">
        <v>195</v>
      </c>
      <c r="B36" s="260"/>
      <c r="C36" s="260"/>
      <c r="D36" s="260"/>
      <c r="E36" s="260"/>
      <c r="F36" s="260"/>
    </row>
    <row r="37" spans="1:6" ht="42.75" x14ac:dyDescent="0.2">
      <c r="A37" s="71" t="s">
        <v>121</v>
      </c>
      <c r="B37" s="73" t="s">
        <v>14</v>
      </c>
      <c r="C37" s="73" t="s">
        <v>186</v>
      </c>
      <c r="D37" s="73" t="s">
        <v>187</v>
      </c>
      <c r="E37" s="73" t="s">
        <v>188</v>
      </c>
      <c r="F37" s="73" t="s">
        <v>189</v>
      </c>
    </row>
    <row r="38" spans="1:6" x14ac:dyDescent="0.2">
      <c r="A38" s="22">
        <v>1</v>
      </c>
      <c r="B38" s="22">
        <v>2</v>
      </c>
      <c r="C38" s="22">
        <v>3</v>
      </c>
      <c r="D38" s="22">
        <v>4</v>
      </c>
      <c r="E38" s="22">
        <v>5</v>
      </c>
      <c r="F38" s="22">
        <v>6</v>
      </c>
    </row>
    <row r="39" spans="1:6" s="177" customFormat="1" x14ac:dyDescent="0.2">
      <c r="A39" s="22"/>
      <c r="B39" s="22"/>
      <c r="C39" s="22"/>
      <c r="D39" s="22"/>
      <c r="E39" s="22"/>
      <c r="F39" s="22"/>
    </row>
    <row r="40" spans="1:6" s="177" customFormat="1" ht="42.75" x14ac:dyDescent="0.2">
      <c r="A40" s="22"/>
      <c r="B40" s="178" t="s">
        <v>669</v>
      </c>
      <c r="C40" s="22" t="s">
        <v>686</v>
      </c>
      <c r="D40" s="22">
        <v>473.06</v>
      </c>
      <c r="E40" s="22"/>
      <c r="F40" s="181">
        <v>11354</v>
      </c>
    </row>
    <row r="41" spans="1:6" s="177" customFormat="1" x14ac:dyDescent="0.2">
      <c r="A41" s="22"/>
      <c r="B41" s="22"/>
      <c r="C41" s="22"/>
      <c r="D41" s="22"/>
      <c r="E41" s="22"/>
      <c r="F41" s="22"/>
    </row>
    <row r="42" spans="1:6" x14ac:dyDescent="0.2">
      <c r="A42" s="29"/>
      <c r="B42" s="33" t="s">
        <v>190</v>
      </c>
      <c r="C42" s="50"/>
      <c r="D42" s="50"/>
      <c r="E42" s="50"/>
      <c r="F42" s="50">
        <f>F43</f>
        <v>234342.5</v>
      </c>
    </row>
    <row r="43" spans="1:6" x14ac:dyDescent="0.2">
      <c r="A43" s="25"/>
      <c r="B43" s="32" t="s">
        <v>231</v>
      </c>
      <c r="C43" s="107" t="s">
        <v>930</v>
      </c>
      <c r="D43" s="49">
        <v>7.71</v>
      </c>
      <c r="E43" s="49"/>
      <c r="F43" s="49">
        <v>234342.5</v>
      </c>
    </row>
    <row r="44" spans="1:6" x14ac:dyDescent="0.2">
      <c r="A44" s="25"/>
      <c r="B44" s="33" t="s">
        <v>191</v>
      </c>
      <c r="C44" s="50"/>
      <c r="D44" s="50"/>
      <c r="E44" s="50"/>
      <c r="F44" s="50">
        <f>F45</f>
        <v>557851</v>
      </c>
    </row>
    <row r="45" spans="1:6" x14ac:dyDescent="0.2">
      <c r="A45" s="25"/>
      <c r="B45" s="32" t="s">
        <v>232</v>
      </c>
      <c r="C45" s="54" t="s">
        <v>931</v>
      </c>
      <c r="D45" s="49">
        <v>2780.97</v>
      </c>
      <c r="E45" s="49"/>
      <c r="F45" s="202">
        <v>557851</v>
      </c>
    </row>
    <row r="46" spans="1:6" x14ac:dyDescent="0.2">
      <c r="A46" s="25"/>
      <c r="B46" s="33" t="s">
        <v>192</v>
      </c>
      <c r="C46" s="50"/>
      <c r="D46" s="50"/>
      <c r="E46" s="50"/>
      <c r="F46" s="50">
        <f>F47</f>
        <v>112488</v>
      </c>
    </row>
    <row r="47" spans="1:6" x14ac:dyDescent="0.2">
      <c r="A47" s="25"/>
      <c r="B47" s="32" t="s">
        <v>233</v>
      </c>
      <c r="C47" s="49" t="s">
        <v>683</v>
      </c>
      <c r="D47" s="49">
        <v>166.49</v>
      </c>
      <c r="E47" s="49"/>
      <c r="F47" s="202">
        <v>112488</v>
      </c>
    </row>
    <row r="48" spans="1:6" x14ac:dyDescent="0.2">
      <c r="A48" s="25"/>
      <c r="B48" s="33" t="s">
        <v>193</v>
      </c>
      <c r="C48" s="50"/>
      <c r="D48" s="50"/>
      <c r="E48" s="50"/>
      <c r="F48" s="50">
        <f>F49</f>
        <v>8058</v>
      </c>
    </row>
    <row r="49" spans="1:6" x14ac:dyDescent="0.2">
      <c r="A49" s="25"/>
      <c r="B49" s="32" t="s">
        <v>234</v>
      </c>
      <c r="C49" s="49" t="s">
        <v>919</v>
      </c>
      <c r="D49" s="49">
        <v>20.149999999999999</v>
      </c>
      <c r="E49" s="49"/>
      <c r="F49" s="49">
        <v>8058</v>
      </c>
    </row>
    <row r="50" spans="1:6" x14ac:dyDescent="0.2">
      <c r="A50" s="25"/>
      <c r="B50" s="33" t="s">
        <v>194</v>
      </c>
      <c r="C50" s="50"/>
      <c r="D50" s="50"/>
      <c r="E50" s="50"/>
      <c r="F50" s="50">
        <f>F51</f>
        <v>13796.5</v>
      </c>
    </row>
    <row r="51" spans="1:6" x14ac:dyDescent="0.2">
      <c r="A51" s="25"/>
      <c r="B51" s="158" t="s">
        <v>235</v>
      </c>
      <c r="C51" s="156" t="s">
        <v>920</v>
      </c>
      <c r="D51" s="156">
        <v>21.23</v>
      </c>
      <c r="E51" s="156"/>
      <c r="F51" s="156">
        <v>13796.5</v>
      </c>
    </row>
    <row r="52" spans="1:6" x14ac:dyDescent="0.2">
      <c r="A52" s="267" t="s">
        <v>130</v>
      </c>
      <c r="B52" s="268"/>
      <c r="C52" s="53" t="s">
        <v>73</v>
      </c>
      <c r="D52" s="53" t="s">
        <v>73</v>
      </c>
      <c r="E52" s="53" t="s">
        <v>73</v>
      </c>
      <c r="F52" s="212">
        <f>F42+F44+F46+F48+F50+F40</f>
        <v>937890</v>
      </c>
    </row>
    <row r="54" spans="1:6" x14ac:dyDescent="0.2">
      <c r="A54" s="265" t="s">
        <v>681</v>
      </c>
      <c r="B54" s="226"/>
      <c r="C54" s="226"/>
      <c r="D54" s="226"/>
      <c r="E54" s="226"/>
      <c r="F54" s="226"/>
    </row>
  </sheetData>
  <mergeCells count="19">
    <mergeCell ref="A54:F54"/>
    <mergeCell ref="A31:F31"/>
    <mergeCell ref="A32:B32"/>
    <mergeCell ref="A34:B34"/>
    <mergeCell ref="A36:F36"/>
    <mergeCell ref="A52:B52"/>
    <mergeCell ref="C34:E34"/>
    <mergeCell ref="A17:E17"/>
    <mergeCell ref="A18:B18"/>
    <mergeCell ref="A20:B20"/>
    <mergeCell ref="A22:E22"/>
    <mergeCell ref="A28:B28"/>
    <mergeCell ref="C20:E20"/>
    <mergeCell ref="A3:B3"/>
    <mergeCell ref="A5:B5"/>
    <mergeCell ref="A14:B14"/>
    <mergeCell ref="A2:F2"/>
    <mergeCell ref="A7:F7"/>
    <mergeCell ref="C5:E5"/>
  </mergeCells>
  <pageMargins left="0.7" right="0.7" top="0.75" bottom="0.75" header="0.3" footer="0.3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view="pageBreakPreview" zoomScaleNormal="115" zoomScaleSheetLayoutView="100" workbookViewId="0">
      <selection activeCell="E50" sqref="E50"/>
    </sheetView>
  </sheetViews>
  <sheetFormatPr defaultColWidth="9.33203125" defaultRowHeight="14.25" x14ac:dyDescent="0.2"/>
  <cols>
    <col min="1" max="1" width="9.33203125" style="75"/>
    <col min="2" max="2" width="41.1640625" style="75" customWidth="1"/>
    <col min="3" max="5" width="20.1640625" style="75" customWidth="1"/>
    <col min="6" max="16384" width="9.33203125" style="75"/>
  </cols>
  <sheetData>
    <row r="2" spans="1:5" ht="24" customHeight="1" x14ac:dyDescent="0.2">
      <c r="A2" s="259" t="s">
        <v>175</v>
      </c>
      <c r="B2" s="259"/>
      <c r="C2" s="259"/>
      <c r="D2" s="259"/>
      <c r="E2" s="259"/>
    </row>
    <row r="3" spans="1:5" ht="20.25" customHeight="1" x14ac:dyDescent="0.25">
      <c r="A3" s="258" t="s">
        <v>133</v>
      </c>
      <c r="B3" s="258"/>
      <c r="C3" s="187">
        <v>243</v>
      </c>
      <c r="D3" s="74"/>
      <c r="E3" s="74"/>
    </row>
    <row r="4" spans="1:5" ht="6" customHeight="1" x14ac:dyDescent="0.2"/>
    <row r="5" spans="1:5" ht="30.75" customHeight="1" x14ac:dyDescent="0.25">
      <c r="A5" s="258" t="s">
        <v>132</v>
      </c>
      <c r="B5" s="258"/>
      <c r="C5" s="269" t="s">
        <v>258</v>
      </c>
      <c r="D5" s="270"/>
      <c r="E5" s="270"/>
    </row>
    <row r="7" spans="1:5" ht="20.25" customHeight="1" x14ac:dyDescent="0.2">
      <c r="A7" s="260" t="s">
        <v>204</v>
      </c>
      <c r="B7" s="260"/>
      <c r="C7" s="260"/>
      <c r="D7" s="260"/>
      <c r="E7" s="260"/>
    </row>
    <row r="8" spans="1:5" ht="56.25" customHeight="1" x14ac:dyDescent="0.2">
      <c r="A8" s="71" t="s">
        <v>121</v>
      </c>
      <c r="B8" s="186" t="s">
        <v>134</v>
      </c>
      <c r="C8" s="186" t="s">
        <v>197</v>
      </c>
      <c r="D8" s="186" t="s">
        <v>198</v>
      </c>
      <c r="E8" s="186" t="s">
        <v>199</v>
      </c>
    </row>
    <row r="9" spans="1:5" x14ac:dyDescent="0.2">
      <c r="A9" s="22">
        <v>1</v>
      </c>
      <c r="B9" s="22">
        <v>2</v>
      </c>
      <c r="C9" s="22">
        <v>3</v>
      </c>
      <c r="D9" s="22">
        <v>4</v>
      </c>
      <c r="E9" s="22">
        <v>5</v>
      </c>
    </row>
    <row r="10" spans="1:5" ht="24.75" customHeight="1" x14ac:dyDescent="0.25">
      <c r="A10" s="25">
        <v>1</v>
      </c>
      <c r="B10" s="32" t="s">
        <v>687</v>
      </c>
      <c r="C10" s="188">
        <v>1</v>
      </c>
      <c r="D10" s="188">
        <v>1</v>
      </c>
      <c r="E10" s="189">
        <v>1750</v>
      </c>
    </row>
    <row r="11" spans="1:5" ht="8.25" customHeight="1" x14ac:dyDescent="0.25">
      <c r="A11" s="25"/>
      <c r="B11" s="32"/>
      <c r="C11" s="189"/>
      <c r="D11" s="189"/>
      <c r="E11" s="189"/>
    </row>
    <row r="12" spans="1:5" ht="28.5" customHeight="1" x14ac:dyDescent="0.25">
      <c r="A12" s="25">
        <v>2</v>
      </c>
      <c r="B12" s="33"/>
      <c r="C12" s="188"/>
      <c r="D12" s="188"/>
      <c r="E12" s="189"/>
    </row>
    <row r="13" spans="1:5" ht="17.25" customHeight="1" x14ac:dyDescent="0.25">
      <c r="A13" s="25"/>
      <c r="B13" s="32"/>
      <c r="C13" s="189"/>
      <c r="D13" s="189"/>
      <c r="E13" s="189"/>
    </row>
    <row r="14" spans="1:5" x14ac:dyDescent="0.25">
      <c r="A14" s="267" t="s">
        <v>130</v>
      </c>
      <c r="B14" s="268"/>
      <c r="C14" s="188" t="s">
        <v>73</v>
      </c>
      <c r="D14" s="188" t="s">
        <v>73</v>
      </c>
      <c r="E14" s="190">
        <f>E10+E12</f>
        <v>1750</v>
      </c>
    </row>
    <row r="15" spans="1:5" ht="0.75" customHeight="1" x14ac:dyDescent="0.2"/>
    <row r="16" spans="1:5" x14ac:dyDescent="0.2">
      <c r="E16" s="39"/>
    </row>
    <row r="17" spans="1:5" x14ac:dyDescent="0.2">
      <c r="A17" s="259" t="s">
        <v>175</v>
      </c>
      <c r="B17" s="259"/>
      <c r="C17" s="259"/>
      <c r="D17" s="259"/>
      <c r="E17" s="259"/>
    </row>
    <row r="18" spans="1:5" x14ac:dyDescent="0.25">
      <c r="A18" s="258" t="s">
        <v>133</v>
      </c>
      <c r="B18" s="258"/>
      <c r="C18" s="51">
        <v>244</v>
      </c>
      <c r="D18" s="74"/>
      <c r="E18" s="74"/>
    </row>
    <row r="19" spans="1:5" ht="9" customHeight="1" x14ac:dyDescent="0.2"/>
    <row r="20" spans="1:5" ht="34.5" customHeight="1" x14ac:dyDescent="0.25">
      <c r="A20" s="258" t="s">
        <v>132</v>
      </c>
      <c r="B20" s="258"/>
      <c r="C20" s="269" t="s">
        <v>258</v>
      </c>
      <c r="D20" s="270"/>
      <c r="E20" s="270"/>
    </row>
    <row r="22" spans="1:5" x14ac:dyDescent="0.2">
      <c r="A22" s="260" t="s">
        <v>205</v>
      </c>
      <c r="B22" s="260"/>
      <c r="C22" s="260"/>
      <c r="D22" s="260"/>
      <c r="E22" s="260"/>
    </row>
    <row r="23" spans="1:5" ht="28.5" x14ac:dyDescent="0.2">
      <c r="A23" s="71" t="s">
        <v>121</v>
      </c>
      <c r="B23" s="73" t="s">
        <v>134</v>
      </c>
      <c r="C23" s="73" t="s">
        <v>197</v>
      </c>
      <c r="D23" s="73" t="s">
        <v>198</v>
      </c>
      <c r="E23" s="73" t="s">
        <v>199</v>
      </c>
    </row>
    <row r="24" spans="1:5" x14ac:dyDescent="0.2">
      <c r="A24" s="22">
        <v>1</v>
      </c>
      <c r="B24" s="22">
        <v>2</v>
      </c>
      <c r="C24" s="22">
        <v>3</v>
      </c>
      <c r="D24" s="22">
        <v>4</v>
      </c>
      <c r="E24" s="22">
        <v>5</v>
      </c>
    </row>
    <row r="25" spans="1:5" x14ac:dyDescent="0.2">
      <c r="A25" s="34" t="s">
        <v>25</v>
      </c>
      <c r="B25" s="32"/>
      <c r="C25" s="71" t="s">
        <v>73</v>
      </c>
      <c r="D25" s="71" t="s">
        <v>73</v>
      </c>
      <c r="E25" s="32"/>
    </row>
    <row r="26" spans="1:5" x14ac:dyDescent="0.2">
      <c r="A26" s="32"/>
      <c r="B26" s="26"/>
      <c r="C26" s="34"/>
      <c r="D26" s="34"/>
      <c r="E26" s="166"/>
    </row>
    <row r="27" spans="1:5" x14ac:dyDescent="0.2">
      <c r="A27" s="32"/>
      <c r="B27" s="26"/>
      <c r="C27" s="34"/>
      <c r="D27" s="34"/>
      <c r="E27" s="62"/>
    </row>
    <row r="28" spans="1:5" x14ac:dyDescent="0.2">
      <c r="A28" s="34" t="s">
        <v>26</v>
      </c>
      <c r="B28" s="26" t="s">
        <v>238</v>
      </c>
      <c r="C28" s="71" t="s">
        <v>73</v>
      </c>
      <c r="D28" s="71" t="s">
        <v>73</v>
      </c>
      <c r="E28" s="62"/>
    </row>
    <row r="29" spans="1:5" ht="28.5" x14ac:dyDescent="0.25">
      <c r="A29" s="34"/>
      <c r="B29" s="26" t="s">
        <v>236</v>
      </c>
      <c r="C29" s="78">
        <v>1</v>
      </c>
      <c r="D29" s="57">
        <v>7</v>
      </c>
      <c r="E29" s="191">
        <v>11200</v>
      </c>
    </row>
    <row r="30" spans="1:5" s="192" customFormat="1" x14ac:dyDescent="0.25">
      <c r="A30" s="34"/>
      <c r="B30" s="26" t="s">
        <v>689</v>
      </c>
      <c r="C30" s="78">
        <v>1</v>
      </c>
      <c r="D30" s="57">
        <v>12</v>
      </c>
      <c r="E30" s="191">
        <v>3600</v>
      </c>
    </row>
    <row r="31" spans="1:5" x14ac:dyDescent="0.25">
      <c r="A31" s="34"/>
      <c r="B31" s="26" t="s">
        <v>237</v>
      </c>
      <c r="C31" s="78">
        <v>1</v>
      </c>
      <c r="D31" s="57">
        <v>12</v>
      </c>
      <c r="E31" s="191" t="s">
        <v>240</v>
      </c>
    </row>
    <row r="32" spans="1:5" s="219" customFormat="1" x14ac:dyDescent="0.25">
      <c r="A32" s="34"/>
      <c r="B32" s="26" t="s">
        <v>934</v>
      </c>
      <c r="C32" s="78"/>
      <c r="D32" s="57"/>
      <c r="E32" s="191">
        <v>18110.12</v>
      </c>
    </row>
    <row r="33" spans="1:5" x14ac:dyDescent="0.2">
      <c r="A33" s="32"/>
      <c r="B33" s="26" t="s">
        <v>239</v>
      </c>
      <c r="C33" s="34" t="s">
        <v>25</v>
      </c>
      <c r="D33" s="70" t="s">
        <v>109</v>
      </c>
      <c r="E33" s="191">
        <v>6161.88</v>
      </c>
    </row>
    <row r="34" spans="1:5" ht="28.5" x14ac:dyDescent="0.2">
      <c r="A34" s="34" t="s">
        <v>27</v>
      </c>
      <c r="B34" s="32" t="s">
        <v>200</v>
      </c>
      <c r="C34" s="71" t="s">
        <v>73</v>
      </c>
      <c r="D34" s="56" t="s">
        <v>73</v>
      </c>
      <c r="E34" s="62"/>
    </row>
    <row r="35" spans="1:5" x14ac:dyDescent="0.2">
      <c r="A35" s="34"/>
      <c r="B35" s="32"/>
      <c r="C35" s="79"/>
      <c r="D35" s="72"/>
      <c r="E35" s="191"/>
    </row>
    <row r="36" spans="1:5" x14ac:dyDescent="0.2">
      <c r="A36" s="34"/>
      <c r="B36" s="32" t="s">
        <v>243</v>
      </c>
      <c r="C36" s="79">
        <v>4</v>
      </c>
      <c r="D36" s="72">
        <v>9</v>
      </c>
      <c r="E36" s="159">
        <v>12000</v>
      </c>
    </row>
    <row r="37" spans="1:5" ht="28.5" x14ac:dyDescent="0.2">
      <c r="A37" s="34"/>
      <c r="B37" s="32" t="s">
        <v>242</v>
      </c>
      <c r="C37" s="79">
        <v>4</v>
      </c>
      <c r="D37" s="72">
        <v>2</v>
      </c>
      <c r="E37" s="159">
        <v>15000</v>
      </c>
    </row>
    <row r="38" spans="1:5" s="148" customFormat="1" x14ac:dyDescent="0.2">
      <c r="A38" s="34"/>
      <c r="B38" s="32" t="s">
        <v>659</v>
      </c>
      <c r="C38" s="79">
        <v>2</v>
      </c>
      <c r="D38" s="72">
        <v>3</v>
      </c>
      <c r="E38" s="159">
        <v>1500</v>
      </c>
    </row>
    <row r="39" spans="1:5" s="192" customFormat="1" ht="28.5" x14ac:dyDescent="0.2">
      <c r="A39" s="34"/>
      <c r="B39" s="179" t="s">
        <v>933</v>
      </c>
      <c r="C39" s="79">
        <v>1</v>
      </c>
      <c r="D39" s="72">
        <v>1</v>
      </c>
      <c r="E39" s="159">
        <v>30000</v>
      </c>
    </row>
    <row r="40" spans="1:5" s="177" customFormat="1" x14ac:dyDescent="0.2">
      <c r="A40" s="34"/>
      <c r="B40" s="179" t="s">
        <v>929</v>
      </c>
      <c r="C40" s="79">
        <v>1</v>
      </c>
      <c r="D40" s="72">
        <v>1</v>
      </c>
      <c r="E40" s="159">
        <v>15000</v>
      </c>
    </row>
    <row r="41" spans="1:5" x14ac:dyDescent="0.2">
      <c r="A41" s="34"/>
      <c r="B41" s="103" t="s">
        <v>935</v>
      </c>
      <c r="C41" s="80">
        <v>1</v>
      </c>
      <c r="D41" s="70">
        <v>1</v>
      </c>
      <c r="E41" s="159">
        <v>15000</v>
      </c>
    </row>
    <row r="42" spans="1:5" ht="28.5" x14ac:dyDescent="0.2">
      <c r="A42" s="34" t="s">
        <v>28</v>
      </c>
      <c r="B42" s="32" t="s">
        <v>201</v>
      </c>
      <c r="C42" s="71" t="s">
        <v>73</v>
      </c>
      <c r="D42" s="71" t="s">
        <v>73</v>
      </c>
      <c r="E42" s="62"/>
    </row>
    <row r="43" spans="1:5" x14ac:dyDescent="0.2">
      <c r="A43" s="34"/>
      <c r="B43" s="32" t="s">
        <v>241</v>
      </c>
      <c r="C43" s="78">
        <v>11</v>
      </c>
      <c r="D43" s="72">
        <v>1</v>
      </c>
      <c r="E43" s="159">
        <v>4500</v>
      </c>
    </row>
    <row r="44" spans="1:5" s="192" customFormat="1" x14ac:dyDescent="0.2">
      <c r="A44" s="34"/>
      <c r="B44" s="126"/>
      <c r="C44" s="78"/>
      <c r="D44" s="194"/>
      <c r="E44" s="195"/>
    </row>
    <row r="45" spans="1:5" ht="28.5" x14ac:dyDescent="0.2">
      <c r="A45" s="34"/>
      <c r="B45" s="126" t="s">
        <v>658</v>
      </c>
      <c r="C45" s="121" t="s">
        <v>25</v>
      </c>
      <c r="D45" s="122" t="s">
        <v>25</v>
      </c>
      <c r="E45" s="142">
        <v>2928</v>
      </c>
    </row>
    <row r="46" spans="1:5" ht="28.5" x14ac:dyDescent="0.2">
      <c r="A46" s="34"/>
      <c r="B46" s="26" t="s">
        <v>688</v>
      </c>
      <c r="C46" s="121" t="s">
        <v>25</v>
      </c>
      <c r="D46" s="122" t="s">
        <v>109</v>
      </c>
      <c r="E46" s="142">
        <v>12000</v>
      </c>
    </row>
    <row r="47" spans="1:5" s="123" customFormat="1" x14ac:dyDescent="0.2">
      <c r="A47" s="34"/>
      <c r="C47" s="121"/>
      <c r="D47" s="176" t="s">
        <v>668</v>
      </c>
      <c r="E47" s="214">
        <f>E29+E30+E31+E33+E35+E36+E37+E38+E39+E40+E41+E43+E44+E45+E46+E32</f>
        <v>165000</v>
      </c>
    </row>
    <row r="48" spans="1:5" s="123" customFormat="1" x14ac:dyDescent="0.2">
      <c r="A48" s="34" t="s">
        <v>29</v>
      </c>
      <c r="B48" s="183"/>
      <c r="C48" s="121"/>
      <c r="D48" s="122"/>
      <c r="E48" s="185"/>
    </row>
    <row r="49" spans="1:6" s="129" customFormat="1" x14ac:dyDescent="0.2">
      <c r="A49" s="34"/>
      <c r="B49" s="23"/>
      <c r="C49" s="23"/>
      <c r="D49" s="184"/>
      <c r="E49" s="45"/>
    </row>
    <row r="50" spans="1:6" s="123" customFormat="1" x14ac:dyDescent="0.2">
      <c r="A50" s="34"/>
      <c r="B50" s="23"/>
      <c r="C50" s="23"/>
      <c r="D50" s="23"/>
      <c r="E50" s="23"/>
    </row>
    <row r="51" spans="1:6" s="131" customFormat="1" x14ac:dyDescent="0.2">
      <c r="A51" s="160" t="s">
        <v>29</v>
      </c>
      <c r="B51" s="151"/>
      <c r="C51" s="151"/>
      <c r="D51" s="151"/>
      <c r="E51" s="151"/>
    </row>
    <row r="52" spans="1:6" x14ac:dyDescent="0.2">
      <c r="A52" s="34"/>
      <c r="B52" s="26"/>
      <c r="C52" s="34"/>
      <c r="D52" s="32"/>
      <c r="E52" s="125" t="s">
        <v>666</v>
      </c>
    </row>
    <row r="53" spans="1:6" x14ac:dyDescent="0.2">
      <c r="A53" s="267" t="s">
        <v>130</v>
      </c>
      <c r="B53" s="268"/>
      <c r="C53" s="71" t="s">
        <v>73</v>
      </c>
      <c r="D53" s="71" t="s">
        <v>73</v>
      </c>
      <c r="E53" s="66">
        <v>150000</v>
      </c>
    </row>
    <row r="54" spans="1:6" x14ac:dyDescent="0.2">
      <c r="A54" s="288" t="s">
        <v>680</v>
      </c>
      <c r="B54" s="226"/>
      <c r="C54" s="226"/>
      <c r="D54" s="226"/>
      <c r="E54" s="226"/>
      <c r="F54" s="226"/>
    </row>
  </sheetData>
  <mergeCells count="13">
    <mergeCell ref="A54:F54"/>
    <mergeCell ref="A17:E17"/>
    <mergeCell ref="A18:B18"/>
    <mergeCell ref="A20:B20"/>
    <mergeCell ref="A22:E22"/>
    <mergeCell ref="A53:B53"/>
    <mergeCell ref="C20:E20"/>
    <mergeCell ref="A2:E2"/>
    <mergeCell ref="A3:B3"/>
    <mergeCell ref="A5:B5"/>
    <mergeCell ref="A7:E7"/>
    <mergeCell ref="A14:B14"/>
    <mergeCell ref="C5:E5"/>
  </mergeCells>
  <pageMargins left="0.7" right="0.7" top="0.75" bottom="0.75" header="0.3" footer="0.3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9"/>
  <sheetViews>
    <sheetView tabSelected="1" view="pageBreakPreview" topLeftCell="A239" zoomScaleNormal="115" zoomScaleSheetLayoutView="100" workbookViewId="0">
      <selection activeCell="F62" sqref="F62"/>
    </sheetView>
  </sheetViews>
  <sheetFormatPr defaultColWidth="9.33203125" defaultRowHeight="14.25" x14ac:dyDescent="0.2"/>
  <cols>
    <col min="1" max="1" width="9.33203125" style="21"/>
    <col min="2" max="2" width="50.5" style="21" customWidth="1"/>
    <col min="3" max="3" width="12.5" style="21" customWidth="1"/>
    <col min="4" max="4" width="18.83203125" style="21" customWidth="1"/>
    <col min="5" max="5" width="16.1640625" style="21" customWidth="1"/>
    <col min="6" max="6" width="19.83203125" style="21" customWidth="1"/>
    <col min="7" max="7" width="9.33203125" style="21" hidden="1" customWidth="1"/>
    <col min="8" max="16384" width="9.33203125" style="21"/>
  </cols>
  <sheetData>
    <row r="1" spans="1:6" x14ac:dyDescent="0.2">
      <c r="D1" s="39"/>
      <c r="E1" s="289"/>
      <c r="F1" s="289"/>
    </row>
    <row r="2" spans="1:6" ht="24" customHeight="1" x14ac:dyDescent="0.2">
      <c r="A2" s="259" t="s">
        <v>175</v>
      </c>
      <c r="B2" s="259"/>
      <c r="C2" s="259"/>
      <c r="D2" s="259"/>
    </row>
    <row r="3" spans="1:6" ht="20.25" customHeight="1" x14ac:dyDescent="0.25">
      <c r="A3" s="258" t="s">
        <v>133</v>
      </c>
      <c r="B3" s="258"/>
      <c r="C3" s="51">
        <v>244</v>
      </c>
      <c r="D3" s="24"/>
    </row>
    <row r="4" spans="1:6" ht="2.25" customHeight="1" x14ac:dyDescent="0.2"/>
    <row r="5" spans="1:6" ht="41.25" customHeight="1" x14ac:dyDescent="0.25">
      <c r="A5" s="258" t="s">
        <v>132</v>
      </c>
      <c r="B5" s="258"/>
      <c r="C5" s="269" t="s">
        <v>258</v>
      </c>
      <c r="D5" s="270"/>
      <c r="E5" s="270"/>
    </row>
    <row r="7" spans="1:6" ht="20.25" customHeight="1" x14ac:dyDescent="0.2">
      <c r="A7" s="260" t="s">
        <v>206</v>
      </c>
      <c r="B7" s="260"/>
      <c r="C7" s="260"/>
      <c r="D7" s="260"/>
    </row>
    <row r="8" spans="1:6" ht="35.25" customHeight="1" x14ac:dyDescent="0.2">
      <c r="A8" s="28" t="s">
        <v>121</v>
      </c>
      <c r="B8" s="17" t="s">
        <v>134</v>
      </c>
      <c r="C8" s="17" t="s">
        <v>202</v>
      </c>
      <c r="D8" s="17" t="s">
        <v>203</v>
      </c>
      <c r="E8" s="128" t="s">
        <v>666</v>
      </c>
    </row>
    <row r="9" spans="1:6" x14ac:dyDescent="0.2">
      <c r="A9" s="22">
        <v>1</v>
      </c>
      <c r="B9" s="22">
        <v>2</v>
      </c>
      <c r="C9" s="22">
        <v>3</v>
      </c>
      <c r="D9" s="22">
        <v>4</v>
      </c>
      <c r="E9" s="172"/>
    </row>
    <row r="10" spans="1:6" ht="20.25" customHeight="1" x14ac:dyDescent="0.2">
      <c r="A10" s="34" t="s">
        <v>25</v>
      </c>
      <c r="B10" s="204" t="s">
        <v>244</v>
      </c>
      <c r="C10" s="205">
        <v>3</v>
      </c>
      <c r="D10" s="206">
        <v>23100</v>
      </c>
      <c r="E10" s="173"/>
    </row>
    <row r="11" spans="1:6" ht="46.5" customHeight="1" x14ac:dyDescent="0.2">
      <c r="A11" s="34" t="s">
        <v>26</v>
      </c>
      <c r="B11" s="207" t="s">
        <v>245</v>
      </c>
      <c r="C11" s="169" t="s">
        <v>25</v>
      </c>
      <c r="D11" s="208">
        <v>10800</v>
      </c>
      <c r="E11" s="173"/>
    </row>
    <row r="12" spans="1:6" ht="20.25" customHeight="1" x14ac:dyDescent="0.2">
      <c r="A12" s="34" t="s">
        <v>27</v>
      </c>
      <c r="B12" s="207" t="s">
        <v>246</v>
      </c>
      <c r="C12" s="169">
        <v>1</v>
      </c>
      <c r="D12" s="208">
        <v>12960</v>
      </c>
      <c r="E12" s="173"/>
    </row>
    <row r="13" spans="1:6" ht="20.25" customHeight="1" x14ac:dyDescent="0.2">
      <c r="A13" s="34" t="s">
        <v>28</v>
      </c>
      <c r="B13" s="203" t="s">
        <v>247</v>
      </c>
      <c r="C13" s="169">
        <v>1</v>
      </c>
      <c r="D13" s="208">
        <v>70000</v>
      </c>
      <c r="E13" s="173"/>
    </row>
    <row r="14" spans="1:6" ht="34.5" customHeight="1" x14ac:dyDescent="0.2">
      <c r="A14" s="34" t="s">
        <v>29</v>
      </c>
      <c r="B14" s="203" t="s">
        <v>248</v>
      </c>
      <c r="C14" s="169">
        <v>1</v>
      </c>
      <c r="D14" s="208">
        <v>3500</v>
      </c>
      <c r="E14" s="173"/>
    </row>
    <row r="15" spans="1:6" ht="27.75" customHeight="1" x14ac:dyDescent="0.2">
      <c r="A15" s="34" t="s">
        <v>30</v>
      </c>
      <c r="B15" s="207" t="s">
        <v>249</v>
      </c>
      <c r="C15" s="169">
        <v>1</v>
      </c>
      <c r="D15" s="208">
        <v>23000</v>
      </c>
      <c r="E15" s="173"/>
    </row>
    <row r="16" spans="1:6" ht="20.25" customHeight="1" x14ac:dyDescent="0.2">
      <c r="A16" s="34" t="s">
        <v>31</v>
      </c>
      <c r="B16" s="207" t="s">
        <v>250</v>
      </c>
      <c r="C16" s="169">
        <v>1</v>
      </c>
      <c r="D16" s="208">
        <v>38616</v>
      </c>
      <c r="E16" s="173"/>
    </row>
    <row r="17" spans="1:8" ht="29.25" customHeight="1" x14ac:dyDescent="0.2">
      <c r="A17" s="34" t="s">
        <v>32</v>
      </c>
      <c r="B17" s="207" t="s">
        <v>390</v>
      </c>
      <c r="C17" s="169">
        <v>1</v>
      </c>
      <c r="D17" s="208">
        <v>4510</v>
      </c>
      <c r="E17" s="173"/>
    </row>
    <row r="18" spans="1:8" ht="20.25" customHeight="1" x14ac:dyDescent="0.2">
      <c r="A18" s="34" t="s">
        <v>33</v>
      </c>
      <c r="B18" s="207" t="s">
        <v>251</v>
      </c>
      <c r="C18" s="169">
        <v>1</v>
      </c>
      <c r="D18" s="208">
        <v>22600.799999999999</v>
      </c>
      <c r="E18" s="173"/>
    </row>
    <row r="19" spans="1:8" s="75" customFormat="1" ht="30" customHeight="1" x14ac:dyDescent="0.2">
      <c r="A19" s="34" t="s">
        <v>107</v>
      </c>
      <c r="B19" s="207" t="s">
        <v>922</v>
      </c>
      <c r="C19" s="169">
        <v>1</v>
      </c>
      <c r="D19" s="208">
        <v>12000</v>
      </c>
      <c r="E19" s="173"/>
    </row>
    <row r="20" spans="1:8" s="75" customFormat="1" ht="20.25" customHeight="1" x14ac:dyDescent="0.2">
      <c r="A20" s="34" t="s">
        <v>108</v>
      </c>
      <c r="B20" s="207" t="s">
        <v>391</v>
      </c>
      <c r="C20" s="169">
        <v>3</v>
      </c>
      <c r="D20" s="208">
        <v>7500</v>
      </c>
      <c r="E20" s="173"/>
    </row>
    <row r="21" spans="1:8" ht="28.5" customHeight="1" x14ac:dyDescent="0.2">
      <c r="A21" s="34" t="s">
        <v>109</v>
      </c>
      <c r="B21" s="207" t="s">
        <v>664</v>
      </c>
      <c r="C21" s="169">
        <v>1</v>
      </c>
      <c r="D21" s="208">
        <v>1000</v>
      </c>
      <c r="E21" s="173"/>
    </row>
    <row r="22" spans="1:8" s="123" customFormat="1" ht="28.5" customHeight="1" x14ac:dyDescent="0.2">
      <c r="A22" s="34" t="s">
        <v>392</v>
      </c>
      <c r="B22" s="207" t="s">
        <v>923</v>
      </c>
      <c r="C22" s="169">
        <v>1</v>
      </c>
      <c r="D22" s="208">
        <v>2100</v>
      </c>
      <c r="E22" s="173"/>
    </row>
    <row r="23" spans="1:8" ht="25.5" customHeight="1" x14ac:dyDescent="0.2">
      <c r="A23" s="34" t="s">
        <v>393</v>
      </c>
      <c r="B23" s="207" t="s">
        <v>921</v>
      </c>
      <c r="C23" s="169">
        <v>1</v>
      </c>
      <c r="D23" s="208">
        <v>25000</v>
      </c>
      <c r="E23" s="174"/>
    </row>
    <row r="24" spans="1:8" s="180" customFormat="1" ht="25.5" customHeight="1" x14ac:dyDescent="0.2">
      <c r="A24" s="34" t="s">
        <v>394</v>
      </c>
      <c r="B24" s="207" t="s">
        <v>932</v>
      </c>
      <c r="C24" s="169"/>
      <c r="D24" s="210">
        <v>30000</v>
      </c>
      <c r="E24" s="174"/>
    </row>
    <row r="25" spans="1:8" s="180" customFormat="1" ht="25.5" customHeight="1" x14ac:dyDescent="0.2">
      <c r="A25" s="34" t="s">
        <v>675</v>
      </c>
      <c r="B25" s="209" t="s">
        <v>397</v>
      </c>
      <c r="C25" s="169">
        <v>1</v>
      </c>
      <c r="D25" s="210">
        <v>12000</v>
      </c>
      <c r="E25" s="174"/>
    </row>
    <row r="26" spans="1:8" s="193" customFormat="1" ht="27.75" customHeight="1" x14ac:dyDescent="0.2">
      <c r="A26" s="34" t="s">
        <v>676</v>
      </c>
      <c r="B26" s="209" t="s">
        <v>684</v>
      </c>
      <c r="C26" s="169">
        <v>1</v>
      </c>
      <c r="D26" s="210">
        <v>1313.2</v>
      </c>
      <c r="E26" s="174"/>
    </row>
    <row r="27" spans="1:8" s="177" customFormat="1" ht="25.5" customHeight="1" x14ac:dyDescent="0.2">
      <c r="A27" s="34" t="s">
        <v>678</v>
      </c>
      <c r="B27" s="23"/>
      <c r="C27" s="23"/>
      <c r="D27" s="23"/>
      <c r="E27" s="174"/>
    </row>
    <row r="28" spans="1:8" s="182" customFormat="1" ht="25.5" customHeight="1" x14ac:dyDescent="0.2">
      <c r="A28" s="34" t="s">
        <v>690</v>
      </c>
      <c r="B28" s="23"/>
      <c r="C28" s="23"/>
      <c r="D28" s="23"/>
      <c r="E28" s="174"/>
    </row>
    <row r="29" spans="1:8" s="148" customFormat="1" ht="25.5" customHeight="1" x14ac:dyDescent="0.2">
      <c r="A29" s="34"/>
      <c r="B29" s="171" t="s">
        <v>665</v>
      </c>
      <c r="C29" s="145"/>
      <c r="D29" s="213">
        <f>D10+D11+D12+D13+D14+D15+D16+D17+D18+D19+D20+D21+D22+D23+D24+D25+D26</f>
        <v>300000</v>
      </c>
      <c r="E29" s="50">
        <v>270000</v>
      </c>
    </row>
    <row r="30" spans="1:8" s="148" customFormat="1" ht="29.25" customHeight="1" x14ac:dyDescent="0.2">
      <c r="A30" s="167" t="s">
        <v>678</v>
      </c>
      <c r="B30" s="168"/>
      <c r="C30" s="169"/>
      <c r="D30" s="170"/>
      <c r="E30" s="50"/>
      <c r="H30" s="148" t="s">
        <v>670</v>
      </c>
    </row>
    <row r="31" spans="1:8" s="193" customFormat="1" ht="29.25" customHeight="1" x14ac:dyDescent="0.2">
      <c r="A31" s="267" t="s">
        <v>130</v>
      </c>
      <c r="B31" s="268"/>
      <c r="C31" s="28" t="s">
        <v>73</v>
      </c>
      <c r="D31" s="52">
        <f>D29+D30</f>
        <v>300000</v>
      </c>
      <c r="E31" s="52">
        <f>E29+E30</f>
        <v>270000</v>
      </c>
    </row>
    <row r="32" spans="1:8" ht="32.25" customHeight="1" x14ac:dyDescent="0.2">
      <c r="A32" s="299" t="s">
        <v>691</v>
      </c>
      <c r="B32" s="256"/>
      <c r="C32" s="256"/>
      <c r="D32" s="256"/>
      <c r="E32" s="256"/>
    </row>
    <row r="33" spans="1:6" hidden="1" x14ac:dyDescent="0.2">
      <c r="E33" s="289"/>
      <c r="F33" s="289"/>
    </row>
    <row r="34" spans="1:6" x14ac:dyDescent="0.2">
      <c r="A34" s="259" t="s">
        <v>175</v>
      </c>
      <c r="B34" s="259"/>
      <c r="C34" s="259"/>
      <c r="D34" s="259"/>
      <c r="E34" s="259"/>
    </row>
    <row r="35" spans="1:6" x14ac:dyDescent="0.25">
      <c r="A35" s="258" t="s">
        <v>133</v>
      </c>
      <c r="B35" s="258"/>
      <c r="C35" s="110">
        <v>244</v>
      </c>
      <c r="D35" s="24"/>
      <c r="E35" s="24"/>
    </row>
    <row r="37" spans="1:6" ht="30.75" customHeight="1" x14ac:dyDescent="0.25">
      <c r="A37" s="258" t="s">
        <v>132</v>
      </c>
      <c r="B37" s="258"/>
      <c r="C37" s="269" t="s">
        <v>258</v>
      </c>
      <c r="D37" s="270"/>
      <c r="E37" s="270"/>
    </row>
    <row r="38" spans="1:6" ht="6.75" customHeight="1" x14ac:dyDescent="0.2"/>
    <row r="39" spans="1:6" x14ac:dyDescent="0.2">
      <c r="A39" s="260" t="s">
        <v>208</v>
      </c>
      <c r="B39" s="260"/>
      <c r="C39" s="260"/>
      <c r="D39" s="260"/>
      <c r="E39" s="260"/>
    </row>
    <row r="40" spans="1:6" ht="42.75" x14ac:dyDescent="0.2">
      <c r="A40" s="36" t="s">
        <v>121</v>
      </c>
      <c r="B40" s="37" t="s">
        <v>134</v>
      </c>
      <c r="C40" s="37" t="s">
        <v>196</v>
      </c>
      <c r="D40" s="37" t="s">
        <v>207</v>
      </c>
      <c r="E40" s="37" t="s">
        <v>185</v>
      </c>
    </row>
    <row r="41" spans="1:6" x14ac:dyDescent="0.2">
      <c r="A41" s="22">
        <v>1</v>
      </c>
      <c r="B41" s="22">
        <v>2</v>
      </c>
      <c r="C41" s="22">
        <v>3</v>
      </c>
      <c r="D41" s="22">
        <v>4</v>
      </c>
      <c r="E41" s="22">
        <v>5</v>
      </c>
    </row>
    <row r="42" spans="1:6" x14ac:dyDescent="0.2">
      <c r="A42" s="34" t="s">
        <v>25</v>
      </c>
      <c r="B42" s="32" t="s">
        <v>936</v>
      </c>
      <c r="C42" s="72">
        <v>1</v>
      </c>
      <c r="D42" s="53">
        <v>3600</v>
      </c>
      <c r="E42" s="55">
        <v>3600</v>
      </c>
    </row>
    <row r="43" spans="1:6" s="132" customFormat="1" ht="27.75" customHeight="1" x14ac:dyDescent="0.2">
      <c r="A43" s="34" t="s">
        <v>26</v>
      </c>
      <c r="B43" s="32"/>
      <c r="C43" s="34"/>
      <c r="D43" s="58"/>
      <c r="E43" s="58"/>
    </row>
    <row r="44" spans="1:6" s="148" customFormat="1" ht="24.75" customHeight="1" x14ac:dyDescent="0.2">
      <c r="A44" s="34" t="s">
        <v>27</v>
      </c>
      <c r="B44" s="32"/>
      <c r="C44" s="34"/>
      <c r="D44" s="58"/>
      <c r="E44" s="58"/>
    </row>
    <row r="45" spans="1:6" s="132" customFormat="1" x14ac:dyDescent="0.2">
      <c r="A45" s="34" t="s">
        <v>28</v>
      </c>
      <c r="B45" s="32"/>
      <c r="C45" s="72"/>
      <c r="D45" s="53"/>
      <c r="E45" s="55"/>
    </row>
    <row r="46" spans="1:6" x14ac:dyDescent="0.2">
      <c r="A46" s="22">
        <v>5</v>
      </c>
      <c r="B46" s="197"/>
      <c r="C46" s="139"/>
      <c r="D46" s="65"/>
      <c r="E46" s="65"/>
    </row>
    <row r="47" spans="1:6" x14ac:dyDescent="0.2">
      <c r="A47" s="22">
        <v>6</v>
      </c>
      <c r="B47" s="20"/>
      <c r="C47" s="139"/>
      <c r="D47" s="65"/>
      <c r="E47" s="65"/>
    </row>
    <row r="48" spans="1:6" s="148" customFormat="1" x14ac:dyDescent="0.2">
      <c r="A48" s="22">
        <v>7</v>
      </c>
      <c r="B48" s="20"/>
      <c r="C48" s="139"/>
      <c r="D48" s="65"/>
      <c r="E48" s="65"/>
    </row>
    <row r="49" spans="1:6" x14ac:dyDescent="0.2">
      <c r="A49" s="267" t="s">
        <v>130</v>
      </c>
      <c r="B49" s="268"/>
      <c r="C49" s="36" t="s">
        <v>73</v>
      </c>
      <c r="D49" s="36" t="s">
        <v>73</v>
      </c>
      <c r="E49" s="212">
        <f>E42+E43+E45+E46+E47+E44+E48</f>
        <v>3600</v>
      </c>
    </row>
    <row r="50" spans="1:6" x14ac:dyDescent="0.2">
      <c r="A50" s="265" t="s">
        <v>677</v>
      </c>
      <c r="B50" s="226"/>
      <c r="C50" s="226"/>
      <c r="D50" s="226"/>
      <c r="E50" s="226"/>
      <c r="F50" s="226"/>
    </row>
    <row r="51" spans="1:6" ht="14.45" customHeight="1" x14ac:dyDescent="0.2">
      <c r="E51" s="289"/>
      <c r="F51" s="289"/>
    </row>
    <row r="52" spans="1:6" x14ac:dyDescent="0.2">
      <c r="A52" s="259" t="s">
        <v>175</v>
      </c>
      <c r="B52" s="259"/>
      <c r="C52" s="259"/>
      <c r="D52" s="259"/>
      <c r="E52" s="259"/>
      <c r="F52" s="259"/>
    </row>
    <row r="53" spans="1:6" x14ac:dyDescent="0.25">
      <c r="A53" s="258" t="s">
        <v>133</v>
      </c>
      <c r="B53" s="258"/>
      <c r="C53" s="59" t="s">
        <v>252</v>
      </c>
      <c r="D53" s="24"/>
      <c r="E53" s="24"/>
      <c r="F53" s="24"/>
    </row>
    <row r="55" spans="1:6" ht="33" customHeight="1" x14ac:dyDescent="0.25">
      <c r="A55" s="258" t="s">
        <v>132</v>
      </c>
      <c r="B55" s="258"/>
      <c r="C55" s="290" t="s">
        <v>258</v>
      </c>
      <c r="D55" s="270"/>
      <c r="E55" s="270"/>
      <c r="F55" s="270"/>
    </row>
    <row r="57" spans="1:6" x14ac:dyDescent="0.2">
      <c r="A57" s="260" t="s">
        <v>209</v>
      </c>
      <c r="B57" s="260"/>
      <c r="C57" s="260"/>
      <c r="D57" s="260"/>
      <c r="E57" s="260"/>
      <c r="F57" s="260"/>
    </row>
    <row r="58" spans="1:6" ht="42.75" x14ac:dyDescent="0.2">
      <c r="A58" s="36" t="s">
        <v>121</v>
      </c>
      <c r="B58" s="37" t="s">
        <v>134</v>
      </c>
      <c r="C58" s="37" t="s">
        <v>210</v>
      </c>
      <c r="D58" s="37" t="s">
        <v>196</v>
      </c>
      <c r="E58" s="37" t="s">
        <v>211</v>
      </c>
      <c r="F58" s="37" t="s">
        <v>212</v>
      </c>
    </row>
    <row r="59" spans="1:6" x14ac:dyDescent="0.2">
      <c r="A59" s="22">
        <v>1</v>
      </c>
      <c r="B59" s="22">
        <v>2</v>
      </c>
      <c r="C59" s="22">
        <v>3</v>
      </c>
      <c r="D59" s="22">
        <v>4</v>
      </c>
      <c r="E59" s="22">
        <v>5</v>
      </c>
      <c r="F59" s="22">
        <v>6</v>
      </c>
    </row>
    <row r="60" spans="1:6" x14ac:dyDescent="0.2">
      <c r="A60" s="22"/>
      <c r="B60" s="60" t="s">
        <v>253</v>
      </c>
      <c r="C60" s="22">
        <v>323</v>
      </c>
      <c r="D60" s="22">
        <v>20</v>
      </c>
      <c r="E60" s="65">
        <v>184.05500000000001</v>
      </c>
      <c r="F60" s="63">
        <v>1011451</v>
      </c>
    </row>
    <row r="61" spans="1:6" x14ac:dyDescent="0.2">
      <c r="A61" s="22"/>
      <c r="B61" s="61" t="s">
        <v>254</v>
      </c>
      <c r="C61" s="22"/>
      <c r="D61" s="22">
        <v>400</v>
      </c>
      <c r="E61" s="81">
        <v>62.5</v>
      </c>
      <c r="F61" s="140">
        <v>25000</v>
      </c>
    </row>
    <row r="62" spans="1:6" x14ac:dyDescent="0.2">
      <c r="A62" s="34"/>
      <c r="B62" s="18" t="s">
        <v>255</v>
      </c>
      <c r="C62" s="32"/>
      <c r="D62" s="78">
        <v>2640.24</v>
      </c>
      <c r="E62" s="82">
        <v>75.75</v>
      </c>
      <c r="F62" s="64">
        <v>200000</v>
      </c>
    </row>
    <row r="63" spans="1:6" x14ac:dyDescent="0.2">
      <c r="A63" s="32"/>
      <c r="B63" s="18" t="s">
        <v>256</v>
      </c>
      <c r="C63" s="26"/>
      <c r="D63" s="34" t="s">
        <v>924</v>
      </c>
      <c r="E63" s="77">
        <v>42.25</v>
      </c>
      <c r="F63" s="138">
        <v>100000</v>
      </c>
    </row>
    <row r="64" spans="1:6" s="150" customFormat="1" x14ac:dyDescent="0.2">
      <c r="A64" s="32"/>
      <c r="B64" s="18" t="s">
        <v>660</v>
      </c>
      <c r="C64" s="26"/>
      <c r="D64" s="34" t="s">
        <v>925</v>
      </c>
      <c r="E64" s="77">
        <v>1500</v>
      </c>
      <c r="F64" s="138">
        <v>45000</v>
      </c>
    </row>
    <row r="65" spans="1:6" x14ac:dyDescent="0.2">
      <c r="A65" s="32"/>
      <c r="B65" s="18" t="s">
        <v>257</v>
      </c>
      <c r="C65" s="26"/>
      <c r="D65" s="34" t="s">
        <v>926</v>
      </c>
      <c r="E65" s="34" t="s">
        <v>927</v>
      </c>
      <c r="F65" s="138">
        <v>250000</v>
      </c>
    </row>
    <row r="66" spans="1:6" s="141" customFormat="1" x14ac:dyDescent="0.2">
      <c r="A66" s="32"/>
      <c r="B66" s="18" t="s">
        <v>657</v>
      </c>
      <c r="C66" s="26"/>
      <c r="D66" s="34" t="s">
        <v>500</v>
      </c>
      <c r="E66" s="34" t="s">
        <v>928</v>
      </c>
      <c r="F66" s="138">
        <v>20000</v>
      </c>
    </row>
    <row r="67" spans="1:6" s="124" customFormat="1" x14ac:dyDescent="0.2">
      <c r="A67" s="32"/>
      <c r="B67" s="30"/>
      <c r="C67" s="143"/>
      <c r="D67" s="143"/>
      <c r="E67" s="143"/>
      <c r="F67" s="144"/>
    </row>
    <row r="68" spans="1:6" s="131" customFormat="1" x14ac:dyDescent="0.2">
      <c r="A68" s="267" t="s">
        <v>130</v>
      </c>
      <c r="B68" s="268"/>
      <c r="C68" s="130" t="s">
        <v>73</v>
      </c>
      <c r="D68" s="184" t="s">
        <v>668</v>
      </c>
      <c r="E68" s="130" t="s">
        <v>73</v>
      </c>
      <c r="F68" s="66">
        <f>F60+F61+F62+F63+F65+F66+F67+F64</f>
        <v>1651451</v>
      </c>
    </row>
    <row r="69" spans="1:6" s="131" customFormat="1" x14ac:dyDescent="0.2">
      <c r="A69" s="32"/>
      <c r="B69" s="30"/>
      <c r="C69" s="26"/>
      <c r="D69" s="34"/>
      <c r="E69" s="34"/>
      <c r="F69" s="127"/>
    </row>
    <row r="70" spans="1:6" s="131" customFormat="1" x14ac:dyDescent="0.2">
      <c r="A70" s="32"/>
      <c r="B70" s="30"/>
      <c r="C70" s="26"/>
      <c r="D70" s="143" t="s">
        <v>666</v>
      </c>
      <c r="E70" s="34"/>
      <c r="F70" s="211">
        <v>1336541</v>
      </c>
    </row>
    <row r="71" spans="1:6" s="131" customFormat="1" x14ac:dyDescent="0.2">
      <c r="A71" s="291" t="s">
        <v>672</v>
      </c>
      <c r="B71" s="292"/>
      <c r="C71" s="292"/>
      <c r="D71" s="292"/>
      <c r="E71" s="292"/>
      <c r="F71" s="292"/>
    </row>
    <row r="72" spans="1:6" s="131" customFormat="1" x14ac:dyDescent="0.2">
      <c r="A72" s="133"/>
      <c r="B72" s="134"/>
      <c r="C72" s="135"/>
      <c r="D72" s="136"/>
      <c r="E72" s="136"/>
      <c r="F72" s="137"/>
    </row>
    <row r="73" spans="1:6" s="131" customFormat="1" x14ac:dyDescent="0.2">
      <c r="A73" s="133"/>
      <c r="B73" s="134"/>
      <c r="C73" s="135"/>
      <c r="D73" s="136"/>
      <c r="E73" s="136"/>
      <c r="F73" s="137"/>
    </row>
    <row r="74" spans="1:6" s="131" customFormat="1" x14ac:dyDescent="0.2">
      <c r="A74" s="133"/>
      <c r="B74" s="134"/>
      <c r="C74" s="135"/>
      <c r="D74" s="136"/>
      <c r="E74" s="136"/>
      <c r="F74" s="137"/>
    </row>
    <row r="75" spans="1:6" s="131" customFormat="1" x14ac:dyDescent="0.2">
      <c r="A75" s="133"/>
      <c r="B75" s="175"/>
      <c r="C75" s="136"/>
      <c r="D75" s="136"/>
      <c r="E75" s="136"/>
      <c r="F75" s="137"/>
    </row>
    <row r="76" spans="1:6" s="131" customFormat="1" x14ac:dyDescent="0.2">
      <c r="A76" s="133"/>
      <c r="B76" s="134"/>
      <c r="C76" s="135"/>
      <c r="D76" s="136"/>
      <c r="E76" s="136"/>
      <c r="F76" s="137"/>
    </row>
    <row r="77" spans="1:6" s="131" customFormat="1" x14ac:dyDescent="0.2">
      <c r="A77" s="133"/>
      <c r="B77" s="134"/>
      <c r="C77" s="135"/>
      <c r="D77" s="136"/>
      <c r="E77" s="136"/>
      <c r="F77" s="137"/>
    </row>
    <row r="78" spans="1:6" s="131" customFormat="1" ht="12" customHeight="1" x14ac:dyDescent="0.2">
      <c r="A78" s="133"/>
      <c r="B78" s="134"/>
      <c r="C78" s="135"/>
      <c r="D78" s="136"/>
      <c r="E78" s="136"/>
      <c r="F78" s="137"/>
    </row>
    <row r="79" spans="1:6" s="131" customFormat="1" x14ac:dyDescent="0.2">
      <c r="A79" s="133"/>
      <c r="B79" s="134"/>
      <c r="C79" s="135"/>
      <c r="D79" s="136"/>
      <c r="E79" s="136"/>
      <c r="F79" s="137"/>
    </row>
    <row r="80" spans="1:6" s="131" customFormat="1" x14ac:dyDescent="0.2">
      <c r="A80" s="133"/>
      <c r="B80" s="134"/>
      <c r="C80" s="135"/>
      <c r="D80" s="136"/>
      <c r="E80" s="136"/>
      <c r="F80" s="137"/>
    </row>
    <row r="81" spans="1:6" s="131" customFormat="1" x14ac:dyDescent="0.2">
      <c r="A81" s="133"/>
      <c r="B81" s="134"/>
      <c r="C81" s="135"/>
      <c r="D81" s="136"/>
      <c r="E81" s="136"/>
      <c r="F81" s="137"/>
    </row>
    <row r="82" spans="1:6" s="131" customFormat="1" x14ac:dyDescent="0.2">
      <c r="A82" s="133"/>
      <c r="B82" s="134"/>
      <c r="C82" s="135"/>
      <c r="D82" s="136"/>
      <c r="E82" s="136"/>
      <c r="F82" s="137"/>
    </row>
    <row r="83" spans="1:6" s="131" customFormat="1" x14ac:dyDescent="0.2">
      <c r="A83" s="133"/>
      <c r="B83" s="134"/>
      <c r="C83" s="135"/>
      <c r="D83" s="136"/>
      <c r="E83" s="136"/>
      <c r="F83" s="137"/>
    </row>
    <row r="84" spans="1:6" s="131" customFormat="1" x14ac:dyDescent="0.2">
      <c r="A84" s="133"/>
      <c r="B84" s="134"/>
      <c r="C84" s="135"/>
      <c r="D84" s="136"/>
      <c r="E84" s="136"/>
      <c r="F84" s="137"/>
    </row>
    <row r="85" spans="1:6" s="131" customFormat="1" x14ac:dyDescent="0.2">
      <c r="A85" s="133"/>
      <c r="B85" s="134"/>
      <c r="C85" s="135"/>
      <c r="D85" s="136"/>
      <c r="E85" s="136"/>
      <c r="F85" s="137"/>
    </row>
    <row r="86" spans="1:6" s="131" customFormat="1" x14ac:dyDescent="0.2">
      <c r="A86" s="133"/>
      <c r="B86" s="134"/>
      <c r="C86" s="135"/>
      <c r="D86" s="136"/>
      <c r="E86" s="136"/>
      <c r="F86" s="137"/>
    </row>
    <row r="87" spans="1:6" s="131" customFormat="1" x14ac:dyDescent="0.2">
      <c r="A87" s="133"/>
      <c r="B87" s="134"/>
      <c r="C87" s="135"/>
      <c r="D87" s="136"/>
      <c r="E87" s="136"/>
      <c r="F87" s="137"/>
    </row>
    <row r="88" spans="1:6" s="131" customFormat="1" x14ac:dyDescent="0.2">
      <c r="A88" s="133"/>
      <c r="B88" s="134"/>
      <c r="C88" s="135"/>
      <c r="D88" s="136"/>
      <c r="E88" s="136"/>
      <c r="F88" s="137"/>
    </row>
    <row r="89" spans="1:6" s="131" customFormat="1" x14ac:dyDescent="0.2">
      <c r="A89" s="133"/>
      <c r="B89" s="134"/>
      <c r="C89" s="135"/>
      <c r="D89" s="136"/>
      <c r="E89" s="136"/>
      <c r="F89" s="137"/>
    </row>
    <row r="90" spans="1:6" s="131" customFormat="1" x14ac:dyDescent="0.2">
      <c r="A90" s="133"/>
      <c r="B90" s="134"/>
      <c r="C90" s="135"/>
      <c r="D90" s="136"/>
      <c r="E90" s="136"/>
      <c r="F90" s="137"/>
    </row>
    <row r="91" spans="1:6" s="131" customFormat="1" x14ac:dyDescent="0.2">
      <c r="A91" s="133"/>
      <c r="B91" s="134"/>
      <c r="C91" s="135"/>
      <c r="D91" s="136"/>
      <c r="E91" s="136"/>
      <c r="F91" s="137"/>
    </row>
    <row r="92" spans="1:6" s="131" customFormat="1" x14ac:dyDescent="0.2">
      <c r="A92" s="133"/>
      <c r="B92" s="134"/>
      <c r="C92" s="135"/>
      <c r="D92" s="136"/>
      <c r="E92" s="136"/>
      <c r="F92" s="137"/>
    </row>
    <row r="93" spans="1:6" s="131" customFormat="1" x14ac:dyDescent="0.2">
      <c r="A93" s="133"/>
      <c r="B93" s="134"/>
      <c r="C93" s="135"/>
      <c r="D93" s="136"/>
      <c r="E93" s="136"/>
      <c r="F93" s="137"/>
    </row>
    <row r="94" spans="1:6" s="131" customFormat="1" x14ac:dyDescent="0.2">
      <c r="A94" s="133"/>
      <c r="B94" s="134"/>
      <c r="C94" s="135"/>
      <c r="D94" s="136"/>
      <c r="E94" s="136"/>
      <c r="F94" s="137"/>
    </row>
    <row r="95" spans="1:6" s="131" customFormat="1" x14ac:dyDescent="0.2">
      <c r="A95" s="133"/>
      <c r="B95" s="134"/>
      <c r="C95" s="135"/>
      <c r="D95" s="136"/>
      <c r="E95" s="136"/>
      <c r="F95" s="137"/>
    </row>
    <row r="96" spans="1:6" s="131" customFormat="1" x14ac:dyDescent="0.2">
      <c r="A96" s="133"/>
      <c r="B96" s="134"/>
      <c r="C96" s="135"/>
      <c r="D96" s="136"/>
      <c r="E96" s="136"/>
      <c r="F96" s="137"/>
    </row>
    <row r="97" spans="1:6" s="131" customFormat="1" x14ac:dyDescent="0.2">
      <c r="A97" s="133"/>
      <c r="B97" s="134"/>
      <c r="C97" s="135"/>
      <c r="D97" s="136"/>
      <c r="E97" s="136"/>
      <c r="F97" s="137"/>
    </row>
    <row r="98" spans="1:6" s="131" customFormat="1" x14ac:dyDescent="0.2">
      <c r="A98" s="133"/>
      <c r="B98" s="134"/>
      <c r="C98" s="135"/>
      <c r="D98" s="136"/>
      <c r="E98" s="136"/>
      <c r="F98" s="137"/>
    </row>
    <row r="99" spans="1:6" s="131" customFormat="1" x14ac:dyDescent="0.2">
      <c r="A99" s="133"/>
      <c r="B99" s="134"/>
      <c r="C99" s="135"/>
      <c r="D99" s="136"/>
      <c r="E99" s="136"/>
      <c r="F99" s="137"/>
    </row>
    <row r="100" spans="1:6" s="131" customFormat="1" x14ac:dyDescent="0.2">
      <c r="A100" s="133"/>
      <c r="B100" s="134"/>
      <c r="C100" s="135"/>
      <c r="D100" s="136"/>
      <c r="E100" s="136"/>
      <c r="F100" s="137"/>
    </row>
    <row r="101" spans="1:6" s="131" customFormat="1" x14ac:dyDescent="0.2">
      <c r="A101" s="133"/>
      <c r="B101" s="134"/>
      <c r="C101" s="135"/>
      <c r="D101" s="136"/>
      <c r="E101" s="136"/>
      <c r="F101" s="137"/>
    </row>
    <row r="102" spans="1:6" s="131" customFormat="1" x14ac:dyDescent="0.2">
      <c r="A102" s="133"/>
      <c r="B102" s="134"/>
      <c r="C102" s="135"/>
      <c r="D102" s="136"/>
      <c r="E102" s="136"/>
      <c r="F102" s="137"/>
    </row>
    <row r="103" spans="1:6" s="131" customFormat="1" x14ac:dyDescent="0.2">
      <c r="A103" s="133"/>
      <c r="B103" s="134"/>
      <c r="C103" s="135"/>
      <c r="D103" s="136"/>
      <c r="E103" s="136"/>
      <c r="F103" s="137"/>
    </row>
    <row r="104" spans="1:6" s="131" customFormat="1" ht="13.5" customHeight="1" x14ac:dyDescent="0.2">
      <c r="A104" s="133"/>
      <c r="B104" s="134"/>
      <c r="C104" s="135"/>
      <c r="D104" s="136"/>
      <c r="E104" s="136"/>
      <c r="F104" s="137"/>
    </row>
    <row r="105" spans="1:6" s="131" customFormat="1" x14ac:dyDescent="0.2">
      <c r="A105" s="133"/>
      <c r="B105" s="134"/>
      <c r="C105" s="135"/>
      <c r="D105" s="136"/>
      <c r="E105" s="136"/>
      <c r="F105" s="137"/>
    </row>
    <row r="106" spans="1:6" s="131" customFormat="1" x14ac:dyDescent="0.2">
      <c r="A106" s="133"/>
      <c r="B106" s="134"/>
      <c r="C106" s="135"/>
      <c r="D106" s="136"/>
      <c r="E106" s="136"/>
      <c r="F106" s="137"/>
    </row>
    <row r="107" spans="1:6" s="131" customFormat="1" x14ac:dyDescent="0.2">
      <c r="A107" s="133"/>
      <c r="B107" s="134"/>
      <c r="C107" s="135"/>
      <c r="D107" s="136"/>
      <c r="E107" s="136"/>
      <c r="F107" s="137"/>
    </row>
    <row r="108" spans="1:6" s="131" customFormat="1" x14ac:dyDescent="0.2">
      <c r="A108" s="133"/>
      <c r="B108" s="134"/>
      <c r="C108" s="135"/>
      <c r="D108" s="136"/>
      <c r="E108" s="136"/>
      <c r="F108" s="137"/>
    </row>
    <row r="109" spans="1:6" s="131" customFormat="1" x14ac:dyDescent="0.2">
      <c r="A109" s="133"/>
      <c r="B109" s="134"/>
      <c r="C109" s="135"/>
      <c r="D109" s="136"/>
      <c r="E109" s="136"/>
      <c r="F109" s="137"/>
    </row>
    <row r="110" spans="1:6" s="131" customFormat="1" x14ac:dyDescent="0.2">
      <c r="A110" s="133"/>
      <c r="B110" s="134"/>
      <c r="C110" s="135"/>
      <c r="D110" s="136"/>
      <c r="E110" s="136"/>
      <c r="F110" s="137"/>
    </row>
    <row r="111" spans="1:6" s="131" customFormat="1" ht="132" customHeight="1" x14ac:dyDescent="0.2">
      <c r="A111" s="133"/>
      <c r="B111" s="134"/>
      <c r="C111" s="135"/>
      <c r="D111" s="136"/>
      <c r="E111" s="136"/>
      <c r="F111" s="137"/>
    </row>
    <row r="112" spans="1:6" s="131" customFormat="1" ht="75" customHeight="1" x14ac:dyDescent="0.2">
      <c r="A112" s="133"/>
      <c r="B112" s="134"/>
      <c r="C112" s="135"/>
      <c r="D112" s="136"/>
      <c r="E112" s="136"/>
      <c r="F112" s="137"/>
    </row>
    <row r="113" spans="1:6" s="131" customFormat="1" ht="1.5" customHeight="1" x14ac:dyDescent="0.2">
      <c r="A113" s="133"/>
      <c r="B113" s="134"/>
      <c r="C113" s="135"/>
      <c r="D113" s="136"/>
      <c r="E113" s="136"/>
      <c r="F113" s="137"/>
    </row>
    <row r="114" spans="1:6" s="131" customFormat="1" hidden="1" x14ac:dyDescent="0.2">
      <c r="A114" s="133"/>
      <c r="B114" s="134"/>
      <c r="C114" s="135"/>
      <c r="D114" s="136"/>
      <c r="E114" s="136"/>
      <c r="F114" s="137"/>
    </row>
    <row r="115" spans="1:6" s="131" customFormat="1" ht="21.75" customHeight="1" x14ac:dyDescent="0.2">
      <c r="A115" s="133"/>
      <c r="B115" s="293" t="s">
        <v>916</v>
      </c>
      <c r="C115" s="294"/>
      <c r="D115" s="294"/>
      <c r="E115" s="294"/>
      <c r="F115" s="295"/>
    </row>
    <row r="116" spans="1:6" s="131" customFormat="1" hidden="1" x14ac:dyDescent="0.2">
      <c r="A116" s="201"/>
      <c r="B116" s="296"/>
      <c r="C116" s="297"/>
      <c r="D116" s="297"/>
      <c r="E116" s="297"/>
      <c r="F116" s="298"/>
    </row>
    <row r="117" spans="1:6" s="131" customFormat="1" ht="7.5" customHeight="1" x14ac:dyDescent="0.2">
      <c r="A117" s="32"/>
      <c r="B117" s="18"/>
      <c r="C117" s="26"/>
      <c r="D117" s="34"/>
      <c r="E117" s="34"/>
      <c r="F117" s="62"/>
    </row>
    <row r="118" spans="1:6" s="123" customFormat="1" hidden="1" x14ac:dyDescent="0.2">
      <c r="A118" s="32"/>
      <c r="B118" s="18"/>
      <c r="C118" s="26"/>
      <c r="D118" s="34"/>
      <c r="E118" s="34"/>
      <c r="F118" s="127"/>
    </row>
    <row r="119" spans="1:6" s="123" customFormat="1" x14ac:dyDescent="0.2">
      <c r="A119" s="32"/>
      <c r="B119" s="30" t="s">
        <v>692</v>
      </c>
      <c r="C119" s="26"/>
      <c r="D119" s="34"/>
      <c r="E119" s="34"/>
      <c r="F119" s="62"/>
    </row>
    <row r="120" spans="1:6" s="123" customFormat="1" x14ac:dyDescent="0.2">
      <c r="A120" s="32"/>
      <c r="B120" s="18" t="s">
        <v>399</v>
      </c>
      <c r="C120" s="26"/>
      <c r="D120" s="34"/>
      <c r="E120" s="34"/>
      <c r="F120" s="127">
        <f>F121+F122+F123+F124+F125+F126</f>
        <v>740603.08000000007</v>
      </c>
    </row>
    <row r="121" spans="1:6" s="123" customFormat="1" x14ac:dyDescent="0.2">
      <c r="A121" s="32"/>
      <c r="B121" s="18" t="s">
        <v>404</v>
      </c>
      <c r="C121" s="26"/>
      <c r="D121" s="34"/>
      <c r="E121" s="34"/>
      <c r="F121" s="62">
        <v>343551.62</v>
      </c>
    </row>
    <row r="122" spans="1:6" s="123" customFormat="1" x14ac:dyDescent="0.2">
      <c r="A122" s="32"/>
      <c r="B122" s="18" t="s">
        <v>403</v>
      </c>
      <c r="C122" s="26"/>
      <c r="D122" s="34"/>
      <c r="E122" s="34"/>
      <c r="F122" s="62">
        <v>228167.43</v>
      </c>
    </row>
    <row r="123" spans="1:6" s="123" customFormat="1" x14ac:dyDescent="0.2">
      <c r="A123" s="32"/>
      <c r="B123" s="18" t="s">
        <v>693</v>
      </c>
      <c r="C123" s="26"/>
      <c r="D123" s="34"/>
      <c r="E123" s="34"/>
      <c r="F123" s="62">
        <v>54580.88</v>
      </c>
    </row>
    <row r="124" spans="1:6" s="123" customFormat="1" x14ac:dyDescent="0.2">
      <c r="A124" s="32"/>
      <c r="B124" s="18" t="s">
        <v>401</v>
      </c>
      <c r="C124" s="26"/>
      <c r="D124" s="34"/>
      <c r="E124" s="34"/>
      <c r="F124" s="62">
        <v>77463.5</v>
      </c>
    </row>
    <row r="125" spans="1:6" s="196" customFormat="1" x14ac:dyDescent="0.2">
      <c r="A125" s="32"/>
      <c r="B125" s="18" t="s">
        <v>694</v>
      </c>
      <c r="C125" s="26"/>
      <c r="D125" s="34"/>
      <c r="E125" s="34"/>
      <c r="F125" s="62">
        <v>8954.75</v>
      </c>
    </row>
    <row r="126" spans="1:6" s="123" customFormat="1" x14ac:dyDescent="0.2">
      <c r="A126" s="32"/>
      <c r="B126" s="18" t="s">
        <v>400</v>
      </c>
      <c r="C126" s="26"/>
      <c r="D126" s="34"/>
      <c r="E126" s="34"/>
      <c r="F126" s="62">
        <v>27884.9</v>
      </c>
    </row>
    <row r="127" spans="1:6" s="123" customFormat="1" x14ac:dyDescent="0.2">
      <c r="A127" s="32"/>
      <c r="B127" s="18"/>
      <c r="C127" s="26"/>
      <c r="D127" s="34"/>
      <c r="E127" s="34"/>
      <c r="F127" s="62"/>
    </row>
    <row r="128" spans="1:6" s="123" customFormat="1" x14ac:dyDescent="0.2">
      <c r="A128" s="32"/>
      <c r="B128" s="30" t="s">
        <v>695</v>
      </c>
      <c r="C128" s="26"/>
      <c r="D128" s="34"/>
      <c r="E128" s="34"/>
      <c r="F128" s="127">
        <f>F130+F131+F132+F133+F134+F135+F136+F137+F138+F139+F140+F141+F142+F143+F144+F145+F146+F147+F148+F149+F150+F151+F152+F153+F154+F155+F156+F157+F158+F159+F160+F161+F162+F163+F164+F165+F166+F167+F168+F169+F170+F171+F172+F174+F174+F175+F176+F177</f>
        <v>28444.46</v>
      </c>
    </row>
    <row r="129" spans="1:6" s="123" customFormat="1" x14ac:dyDescent="0.2">
      <c r="A129" s="32"/>
      <c r="B129" s="18" t="s">
        <v>406</v>
      </c>
      <c r="C129" s="26"/>
      <c r="D129" s="34"/>
      <c r="E129" s="34"/>
      <c r="F129" s="62"/>
    </row>
    <row r="130" spans="1:6" s="124" customFormat="1" x14ac:dyDescent="0.2">
      <c r="A130" s="32"/>
      <c r="B130" s="198" t="s">
        <v>476</v>
      </c>
      <c r="C130" s="26"/>
      <c r="D130" s="34" t="s">
        <v>394</v>
      </c>
      <c r="E130" s="34"/>
      <c r="F130" s="62">
        <v>5741.35</v>
      </c>
    </row>
    <row r="131" spans="1:6" s="124" customFormat="1" x14ac:dyDescent="0.2">
      <c r="A131" s="32"/>
      <c r="B131" s="18" t="s">
        <v>697</v>
      </c>
      <c r="C131" s="26"/>
      <c r="D131" s="34" t="s">
        <v>31</v>
      </c>
      <c r="E131" s="34"/>
      <c r="F131" s="62">
        <v>1642.31</v>
      </c>
    </row>
    <row r="132" spans="1:6" s="124" customFormat="1" x14ac:dyDescent="0.2">
      <c r="A132" s="32"/>
      <c r="B132" s="18" t="s">
        <v>479</v>
      </c>
      <c r="C132" s="26"/>
      <c r="D132" s="34" t="s">
        <v>393</v>
      </c>
      <c r="E132" s="34"/>
      <c r="F132" s="62">
        <v>1760.55</v>
      </c>
    </row>
    <row r="133" spans="1:6" s="124" customFormat="1" x14ac:dyDescent="0.2">
      <c r="A133" s="32"/>
      <c r="B133" s="18" t="s">
        <v>480</v>
      </c>
      <c r="C133" s="26"/>
      <c r="D133" s="34" t="s">
        <v>26</v>
      </c>
      <c r="E133" s="34"/>
      <c r="F133" s="62">
        <v>888.29</v>
      </c>
    </row>
    <row r="134" spans="1:6" s="124" customFormat="1" x14ac:dyDescent="0.2">
      <c r="A134" s="32"/>
      <c r="B134" s="18" t="s">
        <v>481</v>
      </c>
      <c r="C134" s="26"/>
      <c r="D134" s="34" t="s">
        <v>30</v>
      </c>
      <c r="E134" s="34"/>
      <c r="F134" s="62">
        <v>165.96</v>
      </c>
    </row>
    <row r="135" spans="1:6" s="124" customFormat="1" x14ac:dyDescent="0.2">
      <c r="A135" s="32"/>
      <c r="B135" s="18" t="s">
        <v>698</v>
      </c>
      <c r="C135" s="26"/>
      <c r="D135" s="34" t="s">
        <v>26</v>
      </c>
      <c r="E135" s="34"/>
      <c r="F135" s="62">
        <v>70.77</v>
      </c>
    </row>
    <row r="136" spans="1:6" s="124" customFormat="1" x14ac:dyDescent="0.2">
      <c r="A136" s="32"/>
      <c r="B136" s="18" t="s">
        <v>483</v>
      </c>
      <c r="C136" s="26"/>
      <c r="D136" s="34" t="s">
        <v>26</v>
      </c>
      <c r="E136" s="34"/>
      <c r="F136" s="62">
        <v>770.5</v>
      </c>
    </row>
    <row r="137" spans="1:6" s="124" customFormat="1" x14ac:dyDescent="0.2">
      <c r="A137" s="32"/>
      <c r="B137" s="18" t="s">
        <v>484</v>
      </c>
      <c r="C137" s="26"/>
      <c r="D137" s="34" t="s">
        <v>30</v>
      </c>
      <c r="E137" s="34"/>
      <c r="F137" s="62">
        <v>215.28</v>
      </c>
    </row>
    <row r="138" spans="1:6" s="124" customFormat="1" x14ac:dyDescent="0.2">
      <c r="A138" s="32"/>
      <c r="B138" s="18" t="s">
        <v>485</v>
      </c>
      <c r="C138" s="26"/>
      <c r="D138" s="34" t="s">
        <v>28</v>
      </c>
      <c r="E138" s="34"/>
      <c r="F138" s="62">
        <v>120.72</v>
      </c>
    </row>
    <row r="139" spans="1:6" s="124" customFormat="1" x14ac:dyDescent="0.2">
      <c r="A139" s="32"/>
      <c r="B139" s="18" t="s">
        <v>699</v>
      </c>
      <c r="C139" s="26"/>
      <c r="D139" s="34" t="s">
        <v>25</v>
      </c>
      <c r="E139" s="34"/>
      <c r="F139" s="62">
        <v>306.44</v>
      </c>
    </row>
    <row r="140" spans="1:6" s="124" customFormat="1" x14ac:dyDescent="0.2">
      <c r="A140" s="32"/>
      <c r="B140" s="18" t="s">
        <v>487</v>
      </c>
      <c r="C140" s="26"/>
      <c r="D140" s="34" t="s">
        <v>29</v>
      </c>
      <c r="E140" s="34"/>
      <c r="F140" s="62">
        <v>210.75</v>
      </c>
    </row>
    <row r="141" spans="1:6" s="124" customFormat="1" x14ac:dyDescent="0.2">
      <c r="A141" s="32"/>
      <c r="B141" s="18" t="s">
        <v>700</v>
      </c>
      <c r="C141" s="26"/>
      <c r="D141" s="34" t="s">
        <v>29</v>
      </c>
      <c r="E141" s="34"/>
      <c r="F141" s="62">
        <v>112</v>
      </c>
    </row>
    <row r="142" spans="1:6" s="124" customFormat="1" x14ac:dyDescent="0.2">
      <c r="A142" s="32"/>
      <c r="B142" s="18" t="s">
        <v>489</v>
      </c>
      <c r="C142" s="26"/>
      <c r="D142" s="34" t="s">
        <v>27</v>
      </c>
      <c r="E142" s="34"/>
      <c r="F142" s="62">
        <v>28.14</v>
      </c>
    </row>
    <row r="143" spans="1:6" s="124" customFormat="1" x14ac:dyDescent="0.2">
      <c r="A143" s="32"/>
      <c r="B143" s="18" t="s">
        <v>701</v>
      </c>
      <c r="C143" s="26"/>
      <c r="D143" s="34" t="s">
        <v>27</v>
      </c>
      <c r="E143" s="34"/>
      <c r="F143" s="62">
        <v>14.46</v>
      </c>
    </row>
    <row r="144" spans="1:6" s="124" customFormat="1" x14ac:dyDescent="0.2">
      <c r="A144" s="32"/>
      <c r="B144" s="18" t="s">
        <v>702</v>
      </c>
      <c r="C144" s="26"/>
      <c r="D144" s="34" t="s">
        <v>26</v>
      </c>
      <c r="E144" s="34"/>
      <c r="F144" s="62">
        <v>62.1</v>
      </c>
    </row>
    <row r="145" spans="1:6" s="124" customFormat="1" x14ac:dyDescent="0.2">
      <c r="A145" s="32"/>
      <c r="B145" s="18" t="s">
        <v>492</v>
      </c>
      <c r="C145" s="26"/>
      <c r="D145" s="34" t="s">
        <v>27</v>
      </c>
      <c r="E145" s="34"/>
      <c r="F145" s="62">
        <v>43.38</v>
      </c>
    </row>
    <row r="146" spans="1:6" s="124" customFormat="1" x14ac:dyDescent="0.2">
      <c r="A146" s="32"/>
      <c r="B146" s="18" t="s">
        <v>493</v>
      </c>
      <c r="C146" s="26"/>
      <c r="D146" s="34" t="s">
        <v>28</v>
      </c>
      <c r="E146" s="34"/>
      <c r="F146" s="62">
        <v>29.56</v>
      </c>
    </row>
    <row r="147" spans="1:6" s="124" customFormat="1" x14ac:dyDescent="0.2">
      <c r="A147" s="32"/>
      <c r="B147" s="18" t="s">
        <v>494</v>
      </c>
      <c r="C147" s="26"/>
      <c r="D147" s="34" t="s">
        <v>107</v>
      </c>
      <c r="E147" s="34"/>
      <c r="F147" s="62">
        <v>150.9</v>
      </c>
    </row>
    <row r="148" spans="1:6" s="124" customFormat="1" x14ac:dyDescent="0.2">
      <c r="A148" s="32"/>
      <c r="B148" s="18" t="s">
        <v>495</v>
      </c>
      <c r="C148" s="26"/>
      <c r="D148" s="34" t="s">
        <v>26</v>
      </c>
      <c r="E148" s="34"/>
      <c r="F148" s="62">
        <v>57.38</v>
      </c>
    </row>
    <row r="149" spans="1:6" s="124" customFormat="1" x14ac:dyDescent="0.2">
      <c r="A149" s="32"/>
      <c r="B149" s="18" t="s">
        <v>703</v>
      </c>
      <c r="C149" s="26"/>
      <c r="D149" s="34" t="s">
        <v>25</v>
      </c>
      <c r="E149" s="34"/>
      <c r="F149" s="62">
        <v>21.07</v>
      </c>
    </row>
    <row r="150" spans="1:6" s="124" customFormat="1" x14ac:dyDescent="0.2">
      <c r="A150" s="32"/>
      <c r="B150" s="117" t="s">
        <v>696</v>
      </c>
      <c r="C150" s="26"/>
      <c r="D150" s="34" t="s">
        <v>31</v>
      </c>
      <c r="E150" s="34"/>
      <c r="F150" s="62">
        <v>173.38</v>
      </c>
    </row>
    <row r="151" spans="1:6" s="124" customFormat="1" x14ac:dyDescent="0.2">
      <c r="A151" s="32"/>
      <c r="B151" s="117" t="s">
        <v>704</v>
      </c>
      <c r="C151" s="26"/>
      <c r="D151" s="34" t="s">
        <v>26</v>
      </c>
      <c r="E151" s="34"/>
      <c r="F151" s="62">
        <v>88.88</v>
      </c>
    </row>
    <row r="152" spans="1:6" s="124" customFormat="1" x14ac:dyDescent="0.2">
      <c r="A152" s="32"/>
      <c r="B152" s="117" t="s">
        <v>499</v>
      </c>
      <c r="C152" s="26"/>
      <c r="D152" s="34" t="s">
        <v>33</v>
      </c>
      <c r="E152" s="34"/>
      <c r="F152" s="62">
        <v>5996.94</v>
      </c>
    </row>
    <row r="153" spans="1:6" s="124" customFormat="1" x14ac:dyDescent="0.2">
      <c r="A153" s="32"/>
      <c r="B153" s="117" t="s">
        <v>501</v>
      </c>
      <c r="C153" s="26"/>
      <c r="D153" s="34" t="s">
        <v>25</v>
      </c>
      <c r="E153" s="34"/>
      <c r="F153" s="62">
        <v>482.99</v>
      </c>
    </row>
    <row r="154" spans="1:6" s="196" customFormat="1" x14ac:dyDescent="0.2">
      <c r="A154" s="32"/>
      <c r="B154" s="117" t="s">
        <v>705</v>
      </c>
      <c r="C154" s="26"/>
      <c r="D154" s="34" t="s">
        <v>31</v>
      </c>
      <c r="E154" s="34"/>
      <c r="F154" s="62">
        <v>289.45</v>
      </c>
    </row>
    <row r="155" spans="1:6" s="196" customFormat="1" x14ac:dyDescent="0.2">
      <c r="A155" s="32"/>
      <c r="B155" s="117" t="s">
        <v>706</v>
      </c>
      <c r="C155" s="26"/>
      <c r="D155" s="34" t="s">
        <v>25</v>
      </c>
      <c r="E155" s="34"/>
      <c r="F155" s="62">
        <v>400.75</v>
      </c>
    </row>
    <row r="156" spans="1:6" s="196" customFormat="1" x14ac:dyDescent="0.2">
      <c r="A156" s="32"/>
      <c r="B156" s="117" t="s">
        <v>707</v>
      </c>
      <c r="C156" s="26"/>
      <c r="D156" s="34" t="s">
        <v>26</v>
      </c>
      <c r="E156" s="34"/>
      <c r="F156" s="62">
        <v>244.2</v>
      </c>
    </row>
    <row r="157" spans="1:6" s="196" customFormat="1" x14ac:dyDescent="0.2">
      <c r="A157" s="32"/>
      <c r="B157" s="117" t="s">
        <v>708</v>
      </c>
      <c r="C157" s="26"/>
      <c r="D157" s="34" t="s">
        <v>26</v>
      </c>
      <c r="E157" s="34"/>
      <c r="F157" s="62">
        <v>42.86</v>
      </c>
    </row>
    <row r="158" spans="1:6" s="196" customFormat="1" x14ac:dyDescent="0.2">
      <c r="A158" s="32"/>
      <c r="B158" s="117" t="s">
        <v>709</v>
      </c>
      <c r="C158" s="26"/>
      <c r="D158" s="34" t="s">
        <v>26</v>
      </c>
      <c r="E158" s="34"/>
      <c r="F158" s="62">
        <v>38.44</v>
      </c>
    </row>
    <row r="159" spans="1:6" s="196" customFormat="1" x14ac:dyDescent="0.2">
      <c r="A159" s="32"/>
      <c r="B159" s="117" t="s">
        <v>710</v>
      </c>
      <c r="C159" s="26"/>
      <c r="D159" s="34" t="s">
        <v>29</v>
      </c>
      <c r="E159" s="34"/>
      <c r="F159" s="62">
        <v>1019.4</v>
      </c>
    </row>
    <row r="160" spans="1:6" s="196" customFormat="1" x14ac:dyDescent="0.2">
      <c r="A160" s="32"/>
      <c r="B160" s="117" t="s">
        <v>711</v>
      </c>
      <c r="C160" s="26"/>
      <c r="D160" s="34" t="s">
        <v>27</v>
      </c>
      <c r="E160" s="34"/>
      <c r="F160" s="62">
        <v>23.97</v>
      </c>
    </row>
    <row r="161" spans="1:6" s="196" customFormat="1" x14ac:dyDescent="0.2">
      <c r="A161" s="32"/>
      <c r="B161" s="117" t="s">
        <v>712</v>
      </c>
      <c r="C161" s="26"/>
      <c r="D161" s="34" t="s">
        <v>29</v>
      </c>
      <c r="E161" s="34"/>
      <c r="F161" s="62">
        <v>24.1</v>
      </c>
    </row>
    <row r="162" spans="1:6" s="196" customFormat="1" x14ac:dyDescent="0.2">
      <c r="A162" s="32"/>
      <c r="B162" s="117" t="s">
        <v>713</v>
      </c>
      <c r="C162" s="26"/>
      <c r="D162" s="34" t="s">
        <v>27</v>
      </c>
      <c r="E162" s="34"/>
      <c r="F162" s="62">
        <v>1253.28</v>
      </c>
    </row>
    <row r="163" spans="1:6" s="196" customFormat="1" x14ac:dyDescent="0.2">
      <c r="A163" s="32"/>
      <c r="B163" s="117" t="s">
        <v>714</v>
      </c>
      <c r="C163" s="26"/>
      <c r="D163" s="34" t="s">
        <v>25</v>
      </c>
      <c r="E163" s="34"/>
      <c r="F163" s="62">
        <v>20.36</v>
      </c>
    </row>
    <row r="164" spans="1:6" s="196" customFormat="1" x14ac:dyDescent="0.2">
      <c r="A164" s="32"/>
      <c r="B164" s="117" t="s">
        <v>715</v>
      </c>
      <c r="C164" s="26"/>
      <c r="D164" s="34" t="s">
        <v>27</v>
      </c>
      <c r="E164" s="34"/>
      <c r="F164" s="62">
        <v>103.5</v>
      </c>
    </row>
    <row r="165" spans="1:6" s="196" customFormat="1" x14ac:dyDescent="0.2">
      <c r="A165" s="32"/>
      <c r="B165" s="117" t="s">
        <v>716</v>
      </c>
      <c r="C165" s="26"/>
      <c r="D165" s="34" t="s">
        <v>26</v>
      </c>
      <c r="E165" s="34"/>
      <c r="F165" s="62">
        <v>13.88</v>
      </c>
    </row>
    <row r="166" spans="1:6" s="196" customFormat="1" x14ac:dyDescent="0.2">
      <c r="A166" s="32"/>
      <c r="B166" s="117" t="s">
        <v>717</v>
      </c>
      <c r="C166" s="26"/>
      <c r="D166" s="34" t="s">
        <v>27</v>
      </c>
      <c r="E166" s="34"/>
      <c r="F166" s="62">
        <v>400.56</v>
      </c>
    </row>
    <row r="167" spans="1:6" s="196" customFormat="1" x14ac:dyDescent="0.2">
      <c r="A167" s="32"/>
      <c r="B167" s="117" t="s">
        <v>718</v>
      </c>
      <c r="C167" s="26"/>
      <c r="D167" s="34" t="s">
        <v>107</v>
      </c>
      <c r="E167" s="34"/>
      <c r="F167" s="62">
        <v>240</v>
      </c>
    </row>
    <row r="168" spans="1:6" s="196" customFormat="1" x14ac:dyDescent="0.2">
      <c r="A168" s="32"/>
      <c r="B168" s="117" t="s">
        <v>719</v>
      </c>
      <c r="C168" s="26"/>
      <c r="D168" s="34" t="s">
        <v>27</v>
      </c>
      <c r="E168" s="34"/>
      <c r="F168" s="62">
        <v>74.73</v>
      </c>
    </row>
    <row r="169" spans="1:6" s="196" customFormat="1" x14ac:dyDescent="0.2">
      <c r="A169" s="32"/>
      <c r="B169" s="117" t="s">
        <v>720</v>
      </c>
      <c r="C169" s="26"/>
      <c r="D169" s="34" t="s">
        <v>26</v>
      </c>
      <c r="E169" s="34"/>
      <c r="F169" s="62">
        <v>677.04</v>
      </c>
    </row>
    <row r="170" spans="1:6" s="196" customFormat="1" x14ac:dyDescent="0.2">
      <c r="A170" s="32"/>
      <c r="B170" s="117" t="s">
        <v>721</v>
      </c>
      <c r="C170" s="26"/>
      <c r="D170" s="34" t="s">
        <v>26</v>
      </c>
      <c r="E170" s="34"/>
      <c r="F170" s="62">
        <v>1164.22</v>
      </c>
    </row>
    <row r="171" spans="1:6" s="196" customFormat="1" x14ac:dyDescent="0.2">
      <c r="A171" s="32"/>
      <c r="B171" s="117" t="s">
        <v>722</v>
      </c>
      <c r="C171" s="26"/>
      <c r="D171" s="34" t="s">
        <v>26</v>
      </c>
      <c r="E171" s="34"/>
      <c r="F171" s="62">
        <v>622.84</v>
      </c>
    </row>
    <row r="172" spans="1:6" s="196" customFormat="1" x14ac:dyDescent="0.2">
      <c r="A172" s="32"/>
      <c r="B172" s="117" t="s">
        <v>723</v>
      </c>
      <c r="C172" s="26"/>
      <c r="D172" s="34" t="s">
        <v>26</v>
      </c>
      <c r="E172" s="34"/>
      <c r="F172" s="62">
        <v>1070.3499999999999</v>
      </c>
    </row>
    <row r="173" spans="1:6" s="196" customFormat="1" x14ac:dyDescent="0.2">
      <c r="A173" s="32"/>
      <c r="B173" s="117" t="s">
        <v>724</v>
      </c>
      <c r="C173" s="26"/>
      <c r="D173" s="34" t="s">
        <v>25</v>
      </c>
      <c r="E173" s="34"/>
      <c r="F173" s="62">
        <v>19.5</v>
      </c>
    </row>
    <row r="174" spans="1:6" s="196" customFormat="1" x14ac:dyDescent="0.2">
      <c r="A174" s="32"/>
      <c r="B174" s="117" t="s">
        <v>725</v>
      </c>
      <c r="C174" s="26"/>
      <c r="D174" s="34" t="s">
        <v>25</v>
      </c>
      <c r="E174" s="34"/>
      <c r="F174" s="62">
        <v>41</v>
      </c>
    </row>
    <row r="175" spans="1:6" s="196" customFormat="1" x14ac:dyDescent="0.2">
      <c r="A175" s="32"/>
      <c r="B175" s="117" t="s">
        <v>726</v>
      </c>
      <c r="C175" s="26"/>
      <c r="D175" s="34" t="s">
        <v>26</v>
      </c>
      <c r="E175" s="34"/>
      <c r="F175" s="62">
        <v>523.6</v>
      </c>
    </row>
    <row r="176" spans="1:6" s="196" customFormat="1" x14ac:dyDescent="0.2">
      <c r="A176" s="32"/>
      <c r="B176" s="117" t="s">
        <v>727</v>
      </c>
      <c r="C176" s="26"/>
      <c r="D176" s="34" t="s">
        <v>25</v>
      </c>
      <c r="E176" s="34"/>
      <c r="F176" s="62">
        <v>280.5</v>
      </c>
    </row>
    <row r="177" spans="1:6" s="196" customFormat="1" x14ac:dyDescent="0.2">
      <c r="A177" s="32"/>
      <c r="B177" s="117" t="s">
        <v>728</v>
      </c>
      <c r="C177" s="26"/>
      <c r="D177" s="34" t="s">
        <v>27</v>
      </c>
      <c r="E177" s="34"/>
      <c r="F177" s="62">
        <v>680.33</v>
      </c>
    </row>
    <row r="178" spans="1:6" s="196" customFormat="1" x14ac:dyDescent="0.2">
      <c r="A178" s="32"/>
      <c r="B178" s="117"/>
      <c r="C178" s="26"/>
      <c r="D178" s="34"/>
      <c r="E178" s="34"/>
      <c r="F178" s="62"/>
    </row>
    <row r="179" spans="1:6" s="123" customFormat="1" x14ac:dyDescent="0.2">
      <c r="A179" s="32"/>
      <c r="B179" s="18"/>
      <c r="C179" s="26"/>
      <c r="D179" s="34"/>
      <c r="E179" s="34"/>
      <c r="F179" s="62"/>
    </row>
    <row r="180" spans="1:6" s="123" customFormat="1" x14ac:dyDescent="0.2">
      <c r="A180" s="32"/>
      <c r="B180" s="30" t="s">
        <v>729</v>
      </c>
      <c r="C180" s="26"/>
      <c r="D180" s="34" t="s">
        <v>730</v>
      </c>
      <c r="E180" s="34" t="s">
        <v>731</v>
      </c>
      <c r="F180" s="127">
        <v>85000</v>
      </c>
    </row>
    <row r="181" spans="1:6" s="123" customFormat="1" x14ac:dyDescent="0.2">
      <c r="A181" s="32"/>
      <c r="B181" s="18"/>
      <c r="C181" s="26"/>
      <c r="D181" s="34"/>
      <c r="E181" s="34"/>
      <c r="F181" s="62"/>
    </row>
    <row r="182" spans="1:6" s="123" customFormat="1" x14ac:dyDescent="0.2">
      <c r="A182" s="32"/>
      <c r="B182" s="30" t="s">
        <v>475</v>
      </c>
      <c r="C182" s="26"/>
      <c r="D182" s="34"/>
      <c r="E182" s="34"/>
      <c r="F182" s="127" t="e">
        <f>F183+F184+F185+F186+F187+F188+F189+F190+F191+F192+F193+F194+F195+F196+F197+F198+F199+#REF!+F200+F201+F202+F203</f>
        <v>#REF!</v>
      </c>
    </row>
    <row r="183" spans="1:6" x14ac:dyDescent="0.2">
      <c r="A183" s="32"/>
      <c r="B183" s="23"/>
      <c r="C183" s="23"/>
      <c r="D183" s="65"/>
      <c r="E183" s="23"/>
      <c r="F183" s="62"/>
    </row>
    <row r="184" spans="1:6" s="123" customFormat="1" x14ac:dyDescent="0.2">
      <c r="A184" s="32"/>
      <c r="B184" s="23" t="s">
        <v>732</v>
      </c>
      <c r="C184" s="23"/>
      <c r="D184" s="65">
        <v>10</v>
      </c>
      <c r="E184" s="23"/>
      <c r="F184" s="62">
        <v>5030</v>
      </c>
    </row>
    <row r="185" spans="1:6" s="123" customFormat="1" x14ac:dyDescent="0.2">
      <c r="A185" s="32"/>
      <c r="B185" s="23" t="s">
        <v>733</v>
      </c>
      <c r="C185" s="23"/>
      <c r="D185" s="65">
        <v>1</v>
      </c>
      <c r="E185" s="23"/>
      <c r="F185" s="62">
        <v>200</v>
      </c>
    </row>
    <row r="186" spans="1:6" s="123" customFormat="1" x14ac:dyDescent="0.2">
      <c r="A186" s="32"/>
      <c r="B186" s="23" t="s">
        <v>734</v>
      </c>
      <c r="C186" s="23"/>
      <c r="D186" s="65">
        <v>1</v>
      </c>
      <c r="E186" s="23"/>
      <c r="F186" s="62">
        <v>2300</v>
      </c>
    </row>
    <row r="187" spans="1:6" s="123" customFormat="1" x14ac:dyDescent="0.2">
      <c r="A187" s="32"/>
      <c r="B187" s="23" t="s">
        <v>735</v>
      </c>
      <c r="C187" s="23"/>
      <c r="D187" s="65">
        <v>1</v>
      </c>
      <c r="E187" s="23"/>
      <c r="F187" s="62">
        <v>1590</v>
      </c>
    </row>
    <row r="188" spans="1:6" s="123" customFormat="1" x14ac:dyDescent="0.2">
      <c r="A188" s="32"/>
      <c r="B188" s="23" t="s">
        <v>736</v>
      </c>
      <c r="C188" s="23"/>
      <c r="D188" s="65">
        <v>2</v>
      </c>
      <c r="E188" s="23"/>
      <c r="F188" s="62">
        <v>1940</v>
      </c>
    </row>
    <row r="189" spans="1:6" s="123" customFormat="1" x14ac:dyDescent="0.2">
      <c r="A189" s="32"/>
      <c r="B189" s="23" t="s">
        <v>737</v>
      </c>
      <c r="C189" s="23"/>
      <c r="D189" s="65">
        <v>1</v>
      </c>
      <c r="E189" s="23"/>
      <c r="F189" s="62">
        <v>180</v>
      </c>
    </row>
    <row r="190" spans="1:6" s="123" customFormat="1" x14ac:dyDescent="0.2">
      <c r="A190" s="32"/>
      <c r="B190" s="23" t="s">
        <v>738</v>
      </c>
      <c r="C190" s="23"/>
      <c r="D190" s="65">
        <v>2</v>
      </c>
      <c r="E190" s="23"/>
      <c r="F190" s="62">
        <v>510</v>
      </c>
    </row>
    <row r="191" spans="1:6" s="123" customFormat="1" x14ac:dyDescent="0.2">
      <c r="A191" s="32"/>
      <c r="B191" s="23" t="s">
        <v>739</v>
      </c>
      <c r="C191" s="23"/>
      <c r="D191" s="65">
        <v>1</v>
      </c>
      <c r="E191" s="23"/>
      <c r="F191" s="62">
        <v>525</v>
      </c>
    </row>
    <row r="192" spans="1:6" s="123" customFormat="1" x14ac:dyDescent="0.2">
      <c r="A192" s="32"/>
      <c r="B192" s="23" t="s">
        <v>740</v>
      </c>
      <c r="C192" s="23"/>
      <c r="D192" s="65">
        <v>1</v>
      </c>
      <c r="E192" s="23"/>
      <c r="F192" s="62">
        <v>705</v>
      </c>
    </row>
    <row r="193" spans="1:6" s="123" customFormat="1" x14ac:dyDescent="0.2">
      <c r="A193" s="32"/>
      <c r="B193" s="23" t="s">
        <v>741</v>
      </c>
      <c r="C193" s="23"/>
      <c r="D193" s="65">
        <v>1</v>
      </c>
      <c r="E193" s="23"/>
      <c r="F193" s="62">
        <v>600</v>
      </c>
    </row>
    <row r="194" spans="1:6" s="123" customFormat="1" x14ac:dyDescent="0.2">
      <c r="A194" s="32"/>
      <c r="B194" s="23" t="s">
        <v>742</v>
      </c>
      <c r="C194" s="23"/>
      <c r="D194" s="65">
        <v>1</v>
      </c>
      <c r="E194" s="23"/>
      <c r="F194" s="62">
        <v>1710</v>
      </c>
    </row>
    <row r="195" spans="1:6" s="123" customFormat="1" x14ac:dyDescent="0.2">
      <c r="A195" s="32"/>
      <c r="B195" s="23" t="s">
        <v>743</v>
      </c>
      <c r="C195" s="23"/>
      <c r="D195" s="65">
        <v>1</v>
      </c>
      <c r="E195" s="23"/>
      <c r="F195" s="62">
        <v>1630</v>
      </c>
    </row>
    <row r="196" spans="1:6" s="123" customFormat="1" x14ac:dyDescent="0.2">
      <c r="A196" s="32"/>
      <c r="B196" s="23" t="s">
        <v>744</v>
      </c>
      <c r="C196" s="23"/>
      <c r="D196" s="65">
        <v>4</v>
      </c>
      <c r="E196" s="23"/>
      <c r="F196" s="62">
        <v>4130</v>
      </c>
    </row>
    <row r="197" spans="1:6" s="123" customFormat="1" x14ac:dyDescent="0.2">
      <c r="A197" s="32"/>
      <c r="B197" s="23" t="s">
        <v>745</v>
      </c>
      <c r="C197" s="23"/>
      <c r="D197" s="65">
        <v>1</v>
      </c>
      <c r="E197" s="23"/>
      <c r="F197" s="62">
        <v>120</v>
      </c>
    </row>
    <row r="198" spans="1:6" s="123" customFormat="1" x14ac:dyDescent="0.2">
      <c r="A198" s="32"/>
      <c r="B198" s="23" t="s">
        <v>746</v>
      </c>
      <c r="C198" s="23"/>
      <c r="D198" s="65">
        <v>1</v>
      </c>
      <c r="E198" s="23"/>
      <c r="F198" s="62">
        <v>380</v>
      </c>
    </row>
    <row r="199" spans="1:6" s="123" customFormat="1" x14ac:dyDescent="0.2">
      <c r="A199" s="32"/>
      <c r="B199" s="23" t="s">
        <v>747</v>
      </c>
      <c r="C199" s="23"/>
      <c r="D199" s="65">
        <v>2</v>
      </c>
      <c r="E199" s="23"/>
      <c r="F199" s="62">
        <v>100</v>
      </c>
    </row>
    <row r="200" spans="1:6" s="196" customFormat="1" x14ac:dyDescent="0.2">
      <c r="A200" s="32"/>
      <c r="B200" s="23" t="s">
        <v>911</v>
      </c>
      <c r="C200" s="23"/>
      <c r="D200" s="65">
        <v>1</v>
      </c>
      <c r="E200" s="23"/>
      <c r="F200" s="62">
        <v>290</v>
      </c>
    </row>
    <row r="201" spans="1:6" s="196" customFormat="1" x14ac:dyDescent="0.2">
      <c r="A201" s="32"/>
      <c r="B201" s="23" t="s">
        <v>912</v>
      </c>
      <c r="C201" s="23"/>
      <c r="D201" s="65">
        <v>1</v>
      </c>
      <c r="E201" s="23"/>
      <c r="F201" s="62">
        <v>125</v>
      </c>
    </row>
    <row r="202" spans="1:6" s="196" customFormat="1" x14ac:dyDescent="0.2">
      <c r="A202" s="32"/>
      <c r="B202" s="23" t="s">
        <v>913</v>
      </c>
      <c r="C202" s="23"/>
      <c r="D202" s="65">
        <v>1</v>
      </c>
      <c r="E202" s="23"/>
      <c r="F202" s="62">
        <v>340</v>
      </c>
    </row>
    <row r="203" spans="1:6" s="196" customFormat="1" x14ac:dyDescent="0.2">
      <c r="A203" s="32"/>
      <c r="B203" s="23" t="s">
        <v>914</v>
      </c>
      <c r="C203" s="23"/>
      <c r="D203" s="65">
        <v>1</v>
      </c>
      <c r="E203" s="23"/>
      <c r="F203" s="62">
        <v>250</v>
      </c>
    </row>
    <row r="204" spans="1:6" s="123" customFormat="1" x14ac:dyDescent="0.2">
      <c r="A204" s="32"/>
      <c r="B204" s="23"/>
      <c r="C204" s="23"/>
      <c r="D204" s="65"/>
      <c r="E204" s="23"/>
      <c r="F204" s="62"/>
    </row>
    <row r="205" spans="1:6" s="123" customFormat="1" x14ac:dyDescent="0.2">
      <c r="A205" s="32"/>
      <c r="B205" s="128" t="s">
        <v>748</v>
      </c>
      <c r="C205" s="23"/>
      <c r="D205" s="65"/>
      <c r="E205" s="23"/>
      <c r="F205" s="127">
        <f>F206+F207+F208+F209+F210+F211+F212+F213+F214+F215+F216+F217+F218+F219+F220+F221+F222</f>
        <v>51060</v>
      </c>
    </row>
    <row r="206" spans="1:6" s="123" customFormat="1" x14ac:dyDescent="0.2">
      <c r="A206" s="32"/>
      <c r="B206" s="23"/>
      <c r="C206" s="23"/>
      <c r="D206" s="65"/>
      <c r="E206" s="23"/>
      <c r="F206" s="62"/>
    </row>
    <row r="207" spans="1:6" s="123" customFormat="1" x14ac:dyDescent="0.2">
      <c r="A207" s="32"/>
      <c r="B207" s="23" t="s">
        <v>749</v>
      </c>
      <c r="C207" s="23"/>
      <c r="D207" s="65">
        <v>9</v>
      </c>
      <c r="E207" s="23"/>
      <c r="F207" s="62">
        <v>1620</v>
      </c>
    </row>
    <row r="208" spans="1:6" s="123" customFormat="1" x14ac:dyDescent="0.2">
      <c r="A208" s="32"/>
      <c r="B208" s="23" t="s">
        <v>750</v>
      </c>
      <c r="C208" s="23"/>
      <c r="D208" s="65">
        <v>8</v>
      </c>
      <c r="E208" s="23"/>
      <c r="F208" s="62">
        <v>5200</v>
      </c>
    </row>
    <row r="209" spans="1:6" s="123" customFormat="1" x14ac:dyDescent="0.2">
      <c r="A209" s="32"/>
      <c r="B209" s="23" t="s">
        <v>751</v>
      </c>
      <c r="C209" s="23"/>
      <c r="D209" s="65">
        <v>2</v>
      </c>
      <c r="E209" s="23"/>
      <c r="F209" s="62">
        <v>800</v>
      </c>
    </row>
    <row r="210" spans="1:6" s="123" customFormat="1" x14ac:dyDescent="0.2">
      <c r="A210" s="32"/>
      <c r="B210" s="23" t="s">
        <v>752</v>
      </c>
      <c r="C210" s="23"/>
      <c r="D210" s="65">
        <v>2</v>
      </c>
      <c r="E210" s="23"/>
      <c r="F210" s="62">
        <v>800</v>
      </c>
    </row>
    <row r="211" spans="1:6" s="123" customFormat="1" x14ac:dyDescent="0.2">
      <c r="A211" s="32"/>
      <c r="B211" s="23" t="s">
        <v>753</v>
      </c>
      <c r="C211" s="23"/>
      <c r="D211" s="65">
        <v>4</v>
      </c>
      <c r="E211" s="23"/>
      <c r="F211" s="62">
        <v>1580</v>
      </c>
    </row>
    <row r="212" spans="1:6" s="123" customFormat="1" x14ac:dyDescent="0.2">
      <c r="A212" s="32"/>
      <c r="B212" s="23" t="s">
        <v>754</v>
      </c>
      <c r="C212" s="23"/>
      <c r="D212" s="65">
        <v>5</v>
      </c>
      <c r="E212" s="23"/>
      <c r="F212" s="62">
        <v>4000</v>
      </c>
    </row>
    <row r="213" spans="1:6" s="123" customFormat="1" x14ac:dyDescent="0.2">
      <c r="A213" s="32"/>
      <c r="B213" s="23" t="s">
        <v>755</v>
      </c>
      <c r="C213" s="23"/>
      <c r="D213" s="65">
        <v>5</v>
      </c>
      <c r="E213" s="23"/>
      <c r="F213" s="62">
        <v>4000</v>
      </c>
    </row>
    <row r="214" spans="1:6" s="123" customFormat="1" x14ac:dyDescent="0.2">
      <c r="A214" s="32"/>
      <c r="B214" s="23" t="s">
        <v>756</v>
      </c>
      <c r="C214" s="23"/>
      <c r="D214" s="65">
        <v>1</v>
      </c>
      <c r="E214" s="23"/>
      <c r="F214" s="62">
        <v>1903</v>
      </c>
    </row>
    <row r="215" spans="1:6" s="123" customFormat="1" x14ac:dyDescent="0.2">
      <c r="A215" s="32"/>
      <c r="B215" s="23" t="s">
        <v>757</v>
      </c>
      <c r="C215" s="23"/>
      <c r="D215" s="65">
        <v>7</v>
      </c>
      <c r="E215" s="23"/>
      <c r="F215" s="62">
        <v>3745</v>
      </c>
    </row>
    <row r="216" spans="1:6" s="124" customFormat="1" x14ac:dyDescent="0.2">
      <c r="A216" s="32"/>
      <c r="B216" s="23" t="s">
        <v>758</v>
      </c>
      <c r="C216" s="23"/>
      <c r="D216" s="65">
        <v>4</v>
      </c>
      <c r="E216" s="23"/>
      <c r="F216" s="62">
        <v>4000</v>
      </c>
    </row>
    <row r="217" spans="1:6" s="124" customFormat="1" x14ac:dyDescent="0.2">
      <c r="A217" s="32"/>
      <c r="B217" s="23" t="s">
        <v>759</v>
      </c>
      <c r="C217" s="23"/>
      <c r="D217" s="65">
        <v>10</v>
      </c>
      <c r="E217" s="23"/>
      <c r="F217" s="62">
        <v>792</v>
      </c>
    </row>
    <row r="218" spans="1:6" s="124" customFormat="1" x14ac:dyDescent="0.2">
      <c r="A218" s="32"/>
      <c r="B218" s="23" t="s">
        <v>760</v>
      </c>
      <c r="C218" s="23"/>
      <c r="D218" s="65">
        <v>20</v>
      </c>
      <c r="E218" s="23"/>
      <c r="F218" s="62">
        <v>2620</v>
      </c>
    </row>
    <row r="219" spans="1:6" s="124" customFormat="1" x14ac:dyDescent="0.2">
      <c r="A219" s="32"/>
      <c r="B219" s="23" t="s">
        <v>761</v>
      </c>
      <c r="C219" s="23"/>
      <c r="D219" s="65">
        <v>3</v>
      </c>
      <c r="E219" s="23"/>
      <c r="F219" s="62">
        <v>7740</v>
      </c>
    </row>
    <row r="220" spans="1:6" s="124" customFormat="1" x14ac:dyDescent="0.2">
      <c r="A220" s="32"/>
      <c r="B220" s="23" t="s">
        <v>762</v>
      </c>
      <c r="C220" s="23"/>
      <c r="D220" s="65">
        <v>6</v>
      </c>
      <c r="E220" s="23"/>
      <c r="F220" s="62">
        <v>11400</v>
      </c>
    </row>
    <row r="221" spans="1:6" s="124" customFormat="1" x14ac:dyDescent="0.2">
      <c r="A221" s="32"/>
      <c r="B221" s="23" t="s">
        <v>763</v>
      </c>
      <c r="C221" s="23"/>
      <c r="D221" s="65">
        <v>10</v>
      </c>
      <c r="E221" s="23"/>
      <c r="F221" s="62">
        <v>860</v>
      </c>
    </row>
    <row r="222" spans="1:6" s="124" customFormat="1" x14ac:dyDescent="0.2">
      <c r="A222" s="32"/>
      <c r="B222" s="23"/>
      <c r="C222" s="23"/>
      <c r="D222" s="65"/>
      <c r="E222" s="23"/>
      <c r="F222" s="62"/>
    </row>
    <row r="223" spans="1:6" s="124" customFormat="1" x14ac:dyDescent="0.2">
      <c r="A223" s="32"/>
      <c r="B223" s="23"/>
      <c r="C223" s="23"/>
      <c r="D223" s="65"/>
      <c r="E223" s="23"/>
      <c r="F223" s="62"/>
    </row>
    <row r="224" spans="1:6" s="124" customFormat="1" x14ac:dyDescent="0.2">
      <c r="A224" s="32"/>
      <c r="B224" s="128" t="s">
        <v>764</v>
      </c>
      <c r="C224" s="23"/>
      <c r="D224" s="65"/>
      <c r="E224" s="23"/>
      <c r="F224" s="127">
        <f>F226+F227+F228+F229+F230+F231+F232+F233+F234+F235+F236+F237+F238+F239+F240+F241+F242+F243+F244+F245+F246+F247</f>
        <v>13087.729999999998</v>
      </c>
    </row>
    <row r="225" spans="1:6" s="124" customFormat="1" x14ac:dyDescent="0.2">
      <c r="A225" s="32"/>
      <c r="B225" s="23"/>
      <c r="C225" s="23"/>
      <c r="D225" s="65"/>
      <c r="E225" s="23"/>
      <c r="F225" s="62"/>
    </row>
    <row r="226" spans="1:6" s="124" customFormat="1" x14ac:dyDescent="0.2">
      <c r="A226" s="32"/>
      <c r="B226" s="23" t="s">
        <v>765</v>
      </c>
      <c r="C226" s="23"/>
      <c r="D226" s="65">
        <v>7</v>
      </c>
      <c r="E226" s="23"/>
      <c r="F226" s="62">
        <v>391</v>
      </c>
    </row>
    <row r="227" spans="1:6" s="124" customFormat="1" x14ac:dyDescent="0.2">
      <c r="A227" s="32"/>
      <c r="B227" s="23" t="s">
        <v>766</v>
      </c>
      <c r="C227" s="23"/>
      <c r="D227" s="65">
        <v>9</v>
      </c>
      <c r="E227" s="23"/>
      <c r="F227" s="62">
        <v>1152.78</v>
      </c>
    </row>
    <row r="228" spans="1:6" s="124" customFormat="1" x14ac:dyDescent="0.2">
      <c r="A228" s="32"/>
      <c r="B228" s="23" t="s">
        <v>767</v>
      </c>
      <c r="C228" s="23"/>
      <c r="D228" s="65">
        <v>3</v>
      </c>
      <c r="E228" s="23"/>
      <c r="F228" s="62">
        <v>642.5</v>
      </c>
    </row>
    <row r="229" spans="1:6" s="124" customFormat="1" x14ac:dyDescent="0.2">
      <c r="A229" s="32"/>
      <c r="B229" s="23" t="s">
        <v>768</v>
      </c>
      <c r="C229" s="23"/>
      <c r="D229" s="65">
        <v>32</v>
      </c>
      <c r="E229" s="23"/>
      <c r="F229" s="62">
        <v>817.85</v>
      </c>
    </row>
    <row r="230" spans="1:6" s="124" customFormat="1" x14ac:dyDescent="0.2">
      <c r="A230" s="32"/>
      <c r="B230" s="23" t="s">
        <v>769</v>
      </c>
      <c r="C230" s="23"/>
      <c r="D230" s="65">
        <v>10</v>
      </c>
      <c r="E230" s="23"/>
      <c r="F230" s="62">
        <v>100</v>
      </c>
    </row>
    <row r="231" spans="1:6" s="124" customFormat="1" x14ac:dyDescent="0.2">
      <c r="A231" s="32"/>
      <c r="B231" s="23" t="s">
        <v>770</v>
      </c>
      <c r="C231" s="23"/>
      <c r="D231" s="65">
        <v>15</v>
      </c>
      <c r="E231" s="23"/>
      <c r="F231" s="62">
        <v>759</v>
      </c>
    </row>
    <row r="232" spans="1:6" s="124" customFormat="1" x14ac:dyDescent="0.2">
      <c r="A232" s="32"/>
      <c r="B232" s="23" t="s">
        <v>771</v>
      </c>
      <c r="C232" s="23"/>
      <c r="D232" s="65">
        <v>3</v>
      </c>
      <c r="E232" s="23"/>
      <c r="F232" s="62">
        <v>240</v>
      </c>
    </row>
    <row r="233" spans="1:6" s="124" customFormat="1" x14ac:dyDescent="0.2">
      <c r="A233" s="32"/>
      <c r="B233" s="23" t="s">
        <v>772</v>
      </c>
      <c r="C233" s="23"/>
      <c r="D233" s="65">
        <v>2</v>
      </c>
      <c r="E233" s="23"/>
      <c r="F233" s="62">
        <v>112</v>
      </c>
    </row>
    <row r="234" spans="1:6" s="196" customFormat="1" x14ac:dyDescent="0.2">
      <c r="A234" s="32"/>
      <c r="B234" s="23" t="s">
        <v>773</v>
      </c>
      <c r="C234" s="23"/>
      <c r="D234" s="65">
        <v>12</v>
      </c>
      <c r="E234" s="23"/>
      <c r="F234" s="62">
        <v>312</v>
      </c>
    </row>
    <row r="235" spans="1:6" s="196" customFormat="1" x14ac:dyDescent="0.2">
      <c r="A235" s="32"/>
      <c r="B235" s="23" t="s">
        <v>774</v>
      </c>
      <c r="C235" s="23"/>
      <c r="D235" s="65">
        <v>3</v>
      </c>
      <c r="E235" s="23"/>
      <c r="F235" s="62">
        <v>108</v>
      </c>
    </row>
    <row r="236" spans="1:6" s="196" customFormat="1" x14ac:dyDescent="0.2">
      <c r="A236" s="32"/>
      <c r="B236" s="23" t="s">
        <v>775</v>
      </c>
      <c r="C236" s="23"/>
      <c r="D236" s="65">
        <v>4</v>
      </c>
      <c r="E236" s="23"/>
      <c r="F236" s="62">
        <v>176</v>
      </c>
    </row>
    <row r="237" spans="1:6" s="196" customFormat="1" x14ac:dyDescent="0.2">
      <c r="A237" s="32"/>
      <c r="B237" s="23" t="s">
        <v>776</v>
      </c>
      <c r="C237" s="23"/>
      <c r="D237" s="65">
        <v>36</v>
      </c>
      <c r="E237" s="23"/>
      <c r="F237" s="62">
        <v>460</v>
      </c>
    </row>
    <row r="238" spans="1:6" s="196" customFormat="1" x14ac:dyDescent="0.2">
      <c r="A238" s="32"/>
      <c r="B238" s="23" t="s">
        <v>777</v>
      </c>
      <c r="C238" s="23"/>
      <c r="D238" s="65">
        <v>25</v>
      </c>
      <c r="E238" s="23"/>
      <c r="F238" s="62">
        <v>5700</v>
      </c>
    </row>
    <row r="239" spans="1:6" s="196" customFormat="1" x14ac:dyDescent="0.2">
      <c r="A239" s="32"/>
      <c r="B239" s="23" t="s">
        <v>778</v>
      </c>
      <c r="C239" s="23"/>
      <c r="D239" s="65">
        <v>10</v>
      </c>
      <c r="E239" s="23"/>
      <c r="F239" s="62">
        <v>95</v>
      </c>
    </row>
    <row r="240" spans="1:6" s="196" customFormat="1" x14ac:dyDescent="0.2">
      <c r="A240" s="32"/>
      <c r="B240" s="23" t="s">
        <v>779</v>
      </c>
      <c r="C240" s="23"/>
      <c r="D240" s="65">
        <v>1</v>
      </c>
      <c r="E240" s="23"/>
      <c r="F240" s="62">
        <v>71.25</v>
      </c>
    </row>
    <row r="241" spans="1:6" s="196" customFormat="1" x14ac:dyDescent="0.2">
      <c r="A241" s="32"/>
      <c r="B241" s="23" t="s">
        <v>780</v>
      </c>
      <c r="C241" s="23"/>
      <c r="D241" s="65">
        <v>4</v>
      </c>
      <c r="E241" s="23"/>
      <c r="F241" s="62">
        <v>57</v>
      </c>
    </row>
    <row r="242" spans="1:6" s="196" customFormat="1" x14ac:dyDescent="0.2">
      <c r="A242" s="32"/>
      <c r="B242" s="23" t="s">
        <v>781</v>
      </c>
      <c r="C242" s="23"/>
      <c r="D242" s="65">
        <v>1</v>
      </c>
      <c r="E242" s="23"/>
      <c r="F242" s="62">
        <v>99.75</v>
      </c>
    </row>
    <row r="243" spans="1:6" s="124" customFormat="1" x14ac:dyDescent="0.2">
      <c r="A243" s="32"/>
      <c r="B243" s="23" t="s">
        <v>782</v>
      </c>
      <c r="C243" s="23"/>
      <c r="D243" s="65">
        <v>15</v>
      </c>
      <c r="E243" s="23"/>
      <c r="F243" s="62">
        <v>1134.3</v>
      </c>
    </row>
    <row r="244" spans="1:6" s="124" customFormat="1" x14ac:dyDescent="0.2">
      <c r="A244" s="32"/>
      <c r="B244" s="23" t="s">
        <v>783</v>
      </c>
      <c r="C244" s="23"/>
      <c r="D244" s="65">
        <v>2</v>
      </c>
      <c r="E244" s="23"/>
      <c r="F244" s="62">
        <v>228</v>
      </c>
    </row>
    <row r="245" spans="1:6" s="124" customFormat="1" x14ac:dyDescent="0.2">
      <c r="A245" s="32"/>
      <c r="B245" s="23" t="s">
        <v>784</v>
      </c>
      <c r="C245" s="23"/>
      <c r="D245" s="65">
        <v>6</v>
      </c>
      <c r="E245" s="23"/>
      <c r="F245" s="62">
        <v>171</v>
      </c>
    </row>
    <row r="246" spans="1:6" s="123" customFormat="1" x14ac:dyDescent="0.2">
      <c r="A246" s="32"/>
      <c r="B246" s="23" t="s">
        <v>785</v>
      </c>
      <c r="C246" s="23"/>
      <c r="D246" s="65">
        <v>8</v>
      </c>
      <c r="E246" s="23"/>
      <c r="F246" s="62">
        <v>60.8</v>
      </c>
    </row>
    <row r="247" spans="1:6" s="123" customFormat="1" x14ac:dyDescent="0.2">
      <c r="A247" s="32"/>
      <c r="B247" s="23" t="s">
        <v>786</v>
      </c>
      <c r="C247" s="23"/>
      <c r="D247" s="65">
        <v>3</v>
      </c>
      <c r="E247" s="23"/>
      <c r="F247" s="62">
        <v>199.5</v>
      </c>
    </row>
    <row r="248" spans="1:6" s="124" customFormat="1" x14ac:dyDescent="0.2">
      <c r="A248" s="32"/>
      <c r="B248" s="23"/>
      <c r="C248" s="23"/>
      <c r="D248" s="65"/>
      <c r="E248" s="23"/>
      <c r="F248" s="62"/>
    </row>
    <row r="249" spans="1:6" s="124" customFormat="1" x14ac:dyDescent="0.2">
      <c r="A249" s="32"/>
      <c r="B249" s="128" t="s">
        <v>787</v>
      </c>
      <c r="C249" s="23"/>
      <c r="D249" s="65"/>
      <c r="E249" s="23"/>
      <c r="F249" s="127">
        <f>F251+F252+F253+F254+F255+F256+F257+F258+F259+F260+F261+F262++F263+F264+F265+F266+F267+F268+F269+F270+F271+F272+F273+F274+F275+F276+F277+F278+F279+F280+F281+F282+F283+F284+F285+F286+F287+F288+F289+F290+F291+F292+F293+F294+F295+F296+F297+F298+F299+F300+F301+F302+F303+F304+F305+F306+F307+F308+F309+F310+F311+F313+F314+F315+F316+F317+F318+F319+F320+F321+F322+F323+F324</f>
        <v>82221.5</v>
      </c>
    </row>
    <row r="250" spans="1:6" s="124" customFormat="1" x14ac:dyDescent="0.2">
      <c r="A250" s="32"/>
      <c r="B250" s="23"/>
      <c r="C250" s="23"/>
      <c r="D250" s="65"/>
      <c r="E250" s="23"/>
      <c r="F250" s="62"/>
    </row>
    <row r="251" spans="1:6" s="124" customFormat="1" x14ac:dyDescent="0.2">
      <c r="A251" s="32"/>
      <c r="B251" s="23" t="s">
        <v>788</v>
      </c>
      <c r="C251" s="23"/>
      <c r="D251" s="65">
        <v>1</v>
      </c>
      <c r="E251" s="23"/>
      <c r="F251" s="62">
        <v>26003</v>
      </c>
    </row>
    <row r="252" spans="1:6" s="124" customFormat="1" x14ac:dyDescent="0.2">
      <c r="A252" s="32"/>
      <c r="B252" s="23" t="s">
        <v>789</v>
      </c>
      <c r="C252" s="23"/>
      <c r="D252" s="65"/>
      <c r="E252" s="23"/>
      <c r="F252" s="62">
        <v>2408</v>
      </c>
    </row>
    <row r="253" spans="1:6" s="124" customFormat="1" x14ac:dyDescent="0.2">
      <c r="A253" s="32"/>
      <c r="B253" s="23" t="s">
        <v>790</v>
      </c>
      <c r="C253" s="23"/>
      <c r="D253" s="65"/>
      <c r="E253" s="23"/>
      <c r="F253" s="62">
        <v>2170</v>
      </c>
    </row>
    <row r="254" spans="1:6" s="124" customFormat="1" x14ac:dyDescent="0.2">
      <c r="A254" s="32"/>
      <c r="B254" s="23" t="s">
        <v>791</v>
      </c>
      <c r="C254" s="23"/>
      <c r="D254" s="65"/>
      <c r="E254" s="23"/>
      <c r="F254" s="62">
        <v>25</v>
      </c>
    </row>
    <row r="255" spans="1:6" s="124" customFormat="1" x14ac:dyDescent="0.2">
      <c r="A255" s="32"/>
      <c r="B255" s="23" t="s">
        <v>792</v>
      </c>
      <c r="C255" s="23"/>
      <c r="D255" s="65"/>
      <c r="E255" s="23"/>
      <c r="F255" s="62">
        <v>59</v>
      </c>
    </row>
    <row r="256" spans="1:6" s="124" customFormat="1" x14ac:dyDescent="0.2">
      <c r="A256" s="32"/>
      <c r="B256" s="23" t="s">
        <v>793</v>
      </c>
      <c r="C256" s="23"/>
      <c r="D256" s="65">
        <v>1</v>
      </c>
      <c r="E256" s="23"/>
      <c r="F256" s="62">
        <v>280</v>
      </c>
    </row>
    <row r="257" spans="1:6" s="124" customFormat="1" x14ac:dyDescent="0.2">
      <c r="A257" s="32"/>
      <c r="B257" s="23" t="s">
        <v>794</v>
      </c>
      <c r="C257" s="23"/>
      <c r="D257" s="65"/>
      <c r="E257" s="23"/>
      <c r="F257" s="62">
        <v>1100</v>
      </c>
    </row>
    <row r="258" spans="1:6" s="124" customFormat="1" x14ac:dyDescent="0.2">
      <c r="A258" s="32"/>
      <c r="B258" s="23" t="s">
        <v>795</v>
      </c>
      <c r="C258" s="23"/>
      <c r="D258" s="65"/>
      <c r="E258" s="23"/>
      <c r="F258" s="62">
        <v>166</v>
      </c>
    </row>
    <row r="259" spans="1:6" s="124" customFormat="1" x14ac:dyDescent="0.2">
      <c r="A259" s="32"/>
      <c r="B259" s="23" t="s">
        <v>796</v>
      </c>
      <c r="C259" s="23"/>
      <c r="D259" s="65"/>
      <c r="E259" s="23"/>
      <c r="F259" s="62">
        <v>192</v>
      </c>
    </row>
    <row r="260" spans="1:6" s="124" customFormat="1" x14ac:dyDescent="0.2">
      <c r="A260" s="32"/>
      <c r="B260" s="23" t="s">
        <v>797</v>
      </c>
      <c r="C260" s="23"/>
      <c r="D260" s="65"/>
      <c r="E260" s="23"/>
      <c r="F260" s="62">
        <v>180</v>
      </c>
    </row>
    <row r="261" spans="1:6" s="124" customFormat="1" x14ac:dyDescent="0.2">
      <c r="A261" s="32"/>
      <c r="B261" s="23" t="s">
        <v>611</v>
      </c>
      <c r="C261" s="23"/>
      <c r="D261" s="65"/>
      <c r="E261" s="23"/>
      <c r="F261" s="62">
        <v>80</v>
      </c>
    </row>
    <row r="262" spans="1:6" s="124" customFormat="1" x14ac:dyDescent="0.2">
      <c r="A262" s="32"/>
      <c r="B262" s="200" t="s">
        <v>798</v>
      </c>
      <c r="C262" s="23"/>
      <c r="D262" s="65"/>
      <c r="E262" s="23"/>
      <c r="F262" s="62">
        <v>1657</v>
      </c>
    </row>
    <row r="263" spans="1:6" s="124" customFormat="1" x14ac:dyDescent="0.2">
      <c r="A263" s="32"/>
      <c r="B263" s="23" t="s">
        <v>799</v>
      </c>
      <c r="C263" s="23"/>
      <c r="D263" s="65"/>
      <c r="E263" s="23"/>
      <c r="F263" s="62">
        <v>2350</v>
      </c>
    </row>
    <row r="264" spans="1:6" s="124" customFormat="1" x14ac:dyDescent="0.2">
      <c r="A264" s="32"/>
      <c r="B264" s="23" t="s">
        <v>800</v>
      </c>
      <c r="C264" s="23"/>
      <c r="D264" s="65"/>
      <c r="E264" s="23"/>
      <c r="F264" s="62">
        <v>262</v>
      </c>
    </row>
    <row r="265" spans="1:6" s="124" customFormat="1" x14ac:dyDescent="0.2">
      <c r="A265" s="32"/>
      <c r="B265" s="23" t="s">
        <v>801</v>
      </c>
      <c r="C265" s="23"/>
      <c r="D265" s="65">
        <v>1</v>
      </c>
      <c r="E265" s="23"/>
      <c r="F265" s="62">
        <v>2520</v>
      </c>
    </row>
    <row r="266" spans="1:6" s="124" customFormat="1" x14ac:dyDescent="0.2">
      <c r="A266" s="32"/>
      <c r="B266" s="23" t="s">
        <v>802</v>
      </c>
      <c r="C266" s="23"/>
      <c r="D266" s="65"/>
      <c r="E266" s="23"/>
      <c r="F266" s="62">
        <v>1145</v>
      </c>
    </row>
    <row r="267" spans="1:6" s="124" customFormat="1" x14ac:dyDescent="0.2">
      <c r="A267" s="32"/>
      <c r="B267" s="23" t="s">
        <v>803</v>
      </c>
      <c r="C267" s="23"/>
      <c r="D267" s="65"/>
      <c r="E267" s="23"/>
      <c r="F267" s="62">
        <v>35</v>
      </c>
    </row>
    <row r="268" spans="1:6" s="124" customFormat="1" x14ac:dyDescent="0.2">
      <c r="A268" s="32"/>
      <c r="B268" s="23" t="s">
        <v>804</v>
      </c>
      <c r="C268" s="23"/>
      <c r="D268" s="65"/>
      <c r="E268" s="23"/>
      <c r="F268" s="62">
        <v>1068</v>
      </c>
    </row>
    <row r="269" spans="1:6" s="124" customFormat="1" x14ac:dyDescent="0.2">
      <c r="A269" s="32"/>
      <c r="B269" s="23" t="s">
        <v>805</v>
      </c>
      <c r="C269" s="23"/>
      <c r="D269" s="65"/>
      <c r="E269" s="23"/>
      <c r="F269" s="62">
        <v>212</v>
      </c>
    </row>
    <row r="270" spans="1:6" s="123" customFormat="1" x14ac:dyDescent="0.2">
      <c r="A270" s="32"/>
      <c r="B270" s="23" t="s">
        <v>806</v>
      </c>
      <c r="C270" s="23"/>
      <c r="D270" s="65"/>
      <c r="E270" s="23"/>
      <c r="F270" s="62">
        <v>1350</v>
      </c>
    </row>
    <row r="271" spans="1:6" s="123" customFormat="1" x14ac:dyDescent="0.2">
      <c r="A271" s="32"/>
      <c r="B271" s="23" t="s">
        <v>807</v>
      </c>
      <c r="C271" s="23"/>
      <c r="D271" s="65"/>
      <c r="E271" s="23"/>
      <c r="F271" s="62">
        <v>2976</v>
      </c>
    </row>
    <row r="272" spans="1:6" s="123" customFormat="1" x14ac:dyDescent="0.2">
      <c r="A272" s="32"/>
      <c r="B272" s="23" t="s">
        <v>808</v>
      </c>
      <c r="C272" s="23"/>
      <c r="D272" s="65"/>
      <c r="E272" s="23"/>
      <c r="F272" s="62">
        <v>1860</v>
      </c>
    </row>
    <row r="273" spans="1:6" s="123" customFormat="1" x14ac:dyDescent="0.2">
      <c r="A273" s="32"/>
      <c r="B273" s="23" t="s">
        <v>809</v>
      </c>
      <c r="C273" s="23"/>
      <c r="D273" s="65"/>
      <c r="E273" s="23"/>
      <c r="F273" s="62">
        <v>120</v>
      </c>
    </row>
    <row r="274" spans="1:6" s="123" customFormat="1" x14ac:dyDescent="0.2">
      <c r="A274" s="32"/>
      <c r="B274" s="23" t="s">
        <v>810</v>
      </c>
      <c r="C274" s="23"/>
      <c r="D274" s="65"/>
      <c r="E274" s="23"/>
      <c r="F274" s="62">
        <v>840</v>
      </c>
    </row>
    <row r="275" spans="1:6" s="123" customFormat="1" x14ac:dyDescent="0.2">
      <c r="A275" s="32"/>
      <c r="B275" s="23" t="s">
        <v>811</v>
      </c>
      <c r="C275" s="23"/>
      <c r="D275" s="65"/>
      <c r="E275" s="23"/>
      <c r="F275" s="62">
        <v>710</v>
      </c>
    </row>
    <row r="276" spans="1:6" s="123" customFormat="1" x14ac:dyDescent="0.2">
      <c r="A276" s="32"/>
      <c r="B276" s="23" t="s">
        <v>812</v>
      </c>
      <c r="C276" s="23"/>
      <c r="D276" s="65"/>
      <c r="E276" s="23"/>
      <c r="F276" s="62">
        <v>753</v>
      </c>
    </row>
    <row r="277" spans="1:6" s="123" customFormat="1" x14ac:dyDescent="0.2">
      <c r="A277" s="32"/>
      <c r="B277" s="23" t="s">
        <v>813</v>
      </c>
      <c r="C277" s="23"/>
      <c r="D277" s="65"/>
      <c r="E277" s="23"/>
      <c r="F277" s="62">
        <v>4950</v>
      </c>
    </row>
    <row r="278" spans="1:6" s="123" customFormat="1" x14ac:dyDescent="0.2">
      <c r="A278" s="32"/>
      <c r="B278" s="23" t="s">
        <v>814</v>
      </c>
      <c r="C278" s="23"/>
      <c r="D278" s="65"/>
      <c r="E278" s="23"/>
      <c r="F278" s="62">
        <v>700</v>
      </c>
    </row>
    <row r="279" spans="1:6" s="123" customFormat="1" x14ac:dyDescent="0.2">
      <c r="A279" s="32"/>
      <c r="B279" s="23" t="s">
        <v>780</v>
      </c>
      <c r="C279" s="23"/>
      <c r="D279" s="65"/>
      <c r="E279" s="23"/>
      <c r="F279" s="62">
        <v>223</v>
      </c>
    </row>
    <row r="280" spans="1:6" s="123" customFormat="1" x14ac:dyDescent="0.2">
      <c r="A280" s="32"/>
      <c r="B280" s="23" t="s">
        <v>815</v>
      </c>
      <c r="C280" s="23"/>
      <c r="D280" s="65"/>
      <c r="E280" s="23"/>
      <c r="F280" s="62">
        <v>390</v>
      </c>
    </row>
    <row r="281" spans="1:6" s="123" customFormat="1" x14ac:dyDescent="0.2">
      <c r="A281" s="32"/>
      <c r="B281" s="23" t="s">
        <v>816</v>
      </c>
      <c r="C281" s="23"/>
      <c r="D281" s="65"/>
      <c r="E281" s="23"/>
      <c r="F281" s="62">
        <v>480</v>
      </c>
    </row>
    <row r="282" spans="1:6" s="123" customFormat="1" x14ac:dyDescent="0.2">
      <c r="A282" s="32"/>
      <c r="B282" s="23" t="s">
        <v>817</v>
      </c>
      <c r="C282" s="23"/>
      <c r="D282" s="65"/>
      <c r="E282" s="23"/>
      <c r="F282" s="62">
        <v>554</v>
      </c>
    </row>
    <row r="283" spans="1:6" s="123" customFormat="1" x14ac:dyDescent="0.2">
      <c r="A283" s="32"/>
      <c r="B283" s="199" t="s">
        <v>818</v>
      </c>
      <c r="C283" s="23"/>
      <c r="D283" s="65"/>
      <c r="E283" s="23"/>
      <c r="F283" s="62">
        <v>6701</v>
      </c>
    </row>
    <row r="284" spans="1:6" s="123" customFormat="1" x14ac:dyDescent="0.2">
      <c r="A284" s="32"/>
      <c r="B284" s="23" t="s">
        <v>819</v>
      </c>
      <c r="C284" s="23"/>
      <c r="D284" s="65"/>
      <c r="E284" s="23"/>
      <c r="F284" s="62">
        <v>390</v>
      </c>
    </row>
    <row r="285" spans="1:6" s="123" customFormat="1" x14ac:dyDescent="0.2">
      <c r="A285" s="32"/>
      <c r="B285" s="23" t="s">
        <v>747</v>
      </c>
      <c r="C285" s="23"/>
      <c r="D285" s="65"/>
      <c r="E285" s="23"/>
      <c r="F285" s="62">
        <v>369</v>
      </c>
    </row>
    <row r="286" spans="1:6" s="123" customFormat="1" x14ac:dyDescent="0.2">
      <c r="A286" s="32"/>
      <c r="B286" s="23" t="s">
        <v>820</v>
      </c>
      <c r="C286" s="23"/>
      <c r="D286" s="65"/>
      <c r="E286" s="23"/>
      <c r="F286" s="62">
        <v>104</v>
      </c>
    </row>
    <row r="287" spans="1:6" s="123" customFormat="1" x14ac:dyDescent="0.2">
      <c r="A287" s="32"/>
      <c r="B287" s="23" t="s">
        <v>821</v>
      </c>
      <c r="C287" s="23"/>
      <c r="D287" s="65"/>
      <c r="E287" s="23"/>
      <c r="F287" s="62">
        <v>230</v>
      </c>
    </row>
    <row r="288" spans="1:6" s="123" customFormat="1" x14ac:dyDescent="0.2">
      <c r="A288" s="32"/>
      <c r="B288" s="23" t="s">
        <v>822</v>
      </c>
      <c r="C288" s="23"/>
      <c r="D288" s="65"/>
      <c r="E288" s="23"/>
      <c r="F288" s="62">
        <v>124</v>
      </c>
    </row>
    <row r="289" spans="1:6" s="123" customFormat="1" x14ac:dyDescent="0.2">
      <c r="A289" s="32"/>
      <c r="B289" s="23" t="s">
        <v>823</v>
      </c>
      <c r="C289" s="23"/>
      <c r="D289" s="65"/>
      <c r="E289" s="23"/>
      <c r="F289" s="62">
        <v>435</v>
      </c>
    </row>
    <row r="290" spans="1:6" s="124" customFormat="1" x14ac:dyDescent="0.2">
      <c r="A290" s="32"/>
      <c r="B290" s="23" t="s">
        <v>824</v>
      </c>
      <c r="C290" s="23"/>
      <c r="D290" s="65"/>
      <c r="E290" s="23"/>
      <c r="F290" s="62">
        <v>30</v>
      </c>
    </row>
    <row r="291" spans="1:6" s="124" customFormat="1" x14ac:dyDescent="0.2">
      <c r="A291" s="32"/>
      <c r="B291" s="23" t="s">
        <v>825</v>
      </c>
      <c r="C291" s="23"/>
      <c r="D291" s="65"/>
      <c r="E291" s="23"/>
      <c r="F291" s="62">
        <v>1560</v>
      </c>
    </row>
    <row r="292" spans="1:6" s="124" customFormat="1" x14ac:dyDescent="0.2">
      <c r="A292" s="32"/>
      <c r="B292" s="23" t="s">
        <v>826</v>
      </c>
      <c r="C292" s="23"/>
      <c r="D292" s="65"/>
      <c r="E292" s="23"/>
      <c r="F292" s="62">
        <v>206</v>
      </c>
    </row>
    <row r="293" spans="1:6" s="124" customFormat="1" x14ac:dyDescent="0.2">
      <c r="A293" s="32"/>
      <c r="B293" s="23" t="s">
        <v>827</v>
      </c>
      <c r="C293" s="23"/>
      <c r="D293" s="65"/>
      <c r="E293" s="23"/>
      <c r="F293" s="62">
        <v>380</v>
      </c>
    </row>
    <row r="294" spans="1:6" s="124" customFormat="1" x14ac:dyDescent="0.2">
      <c r="A294" s="32"/>
      <c r="B294" s="23" t="s">
        <v>828</v>
      </c>
      <c r="C294" s="23"/>
      <c r="D294" s="65"/>
      <c r="E294" s="23"/>
      <c r="F294" s="62">
        <v>110</v>
      </c>
    </row>
    <row r="295" spans="1:6" s="124" customFormat="1" x14ac:dyDescent="0.2">
      <c r="A295" s="32"/>
      <c r="B295" s="23" t="s">
        <v>829</v>
      </c>
      <c r="C295" s="23"/>
      <c r="D295" s="65"/>
      <c r="E295" s="23"/>
      <c r="F295" s="62">
        <v>530</v>
      </c>
    </row>
    <row r="296" spans="1:6" s="124" customFormat="1" x14ac:dyDescent="0.2">
      <c r="A296" s="32"/>
      <c r="B296" s="23" t="s">
        <v>830</v>
      </c>
      <c r="C296" s="23"/>
      <c r="D296" s="65"/>
      <c r="E296" s="23"/>
      <c r="F296" s="62">
        <v>60</v>
      </c>
    </row>
    <row r="297" spans="1:6" s="124" customFormat="1" x14ac:dyDescent="0.2">
      <c r="A297" s="32"/>
      <c r="B297" s="23" t="s">
        <v>831</v>
      </c>
      <c r="C297" s="23"/>
      <c r="D297" s="65"/>
      <c r="E297" s="23"/>
      <c r="F297" s="62">
        <v>859</v>
      </c>
    </row>
    <row r="298" spans="1:6" s="124" customFormat="1" x14ac:dyDescent="0.2">
      <c r="A298" s="32"/>
      <c r="B298" s="23" t="s">
        <v>832</v>
      </c>
      <c r="C298" s="23"/>
      <c r="D298" s="65"/>
      <c r="E298" s="23"/>
      <c r="F298" s="62">
        <v>424</v>
      </c>
    </row>
    <row r="299" spans="1:6" s="124" customFormat="1" x14ac:dyDescent="0.2">
      <c r="A299" s="32"/>
      <c r="B299" s="23" t="s">
        <v>833</v>
      </c>
      <c r="C299" s="23"/>
      <c r="D299" s="65"/>
      <c r="E299" s="23"/>
      <c r="F299" s="62">
        <v>1331</v>
      </c>
    </row>
    <row r="300" spans="1:6" s="124" customFormat="1" x14ac:dyDescent="0.2">
      <c r="A300" s="32"/>
      <c r="B300" s="23" t="s">
        <v>834</v>
      </c>
      <c r="C300" s="23"/>
      <c r="D300" s="65"/>
      <c r="E300" s="23"/>
      <c r="F300" s="62">
        <v>534</v>
      </c>
    </row>
    <row r="301" spans="1:6" s="124" customFormat="1" x14ac:dyDescent="0.2">
      <c r="A301" s="32"/>
      <c r="B301" s="23" t="s">
        <v>835</v>
      </c>
      <c r="C301" s="23"/>
      <c r="D301" s="65"/>
      <c r="E301" s="23"/>
      <c r="F301" s="62">
        <v>548</v>
      </c>
    </row>
    <row r="302" spans="1:6" s="124" customFormat="1" x14ac:dyDescent="0.2">
      <c r="A302" s="32"/>
      <c r="B302" s="23" t="s">
        <v>836</v>
      </c>
      <c r="C302" s="23"/>
      <c r="D302" s="65"/>
      <c r="E302" s="23"/>
      <c r="F302" s="62">
        <v>69</v>
      </c>
    </row>
    <row r="303" spans="1:6" s="124" customFormat="1" x14ac:dyDescent="0.2">
      <c r="A303" s="32"/>
      <c r="B303" s="23" t="s">
        <v>837</v>
      </c>
      <c r="C303" s="23"/>
      <c r="D303" s="65"/>
      <c r="E303" s="23"/>
      <c r="F303" s="62">
        <v>367</v>
      </c>
    </row>
    <row r="304" spans="1:6" s="124" customFormat="1" x14ac:dyDescent="0.2">
      <c r="A304" s="32"/>
      <c r="B304" s="23" t="s">
        <v>595</v>
      </c>
      <c r="C304" s="23"/>
      <c r="D304" s="65"/>
      <c r="E304" s="23"/>
      <c r="F304" s="62">
        <v>390</v>
      </c>
    </row>
    <row r="305" spans="1:6" s="124" customFormat="1" x14ac:dyDescent="0.2">
      <c r="A305" s="32"/>
      <c r="B305" s="23" t="s">
        <v>838</v>
      </c>
      <c r="C305" s="23"/>
      <c r="D305" s="65"/>
      <c r="E305" s="23"/>
      <c r="F305" s="62">
        <v>32</v>
      </c>
    </row>
    <row r="306" spans="1:6" s="124" customFormat="1" x14ac:dyDescent="0.2">
      <c r="A306" s="32"/>
      <c r="B306" s="23" t="s">
        <v>840</v>
      </c>
      <c r="C306" s="23"/>
      <c r="D306" s="65"/>
      <c r="E306" s="23"/>
      <c r="F306" s="62">
        <v>90</v>
      </c>
    </row>
    <row r="307" spans="1:6" s="124" customFormat="1" x14ac:dyDescent="0.2">
      <c r="A307" s="32"/>
      <c r="B307" s="23" t="s">
        <v>839</v>
      </c>
      <c r="C307" s="23"/>
      <c r="D307" s="65"/>
      <c r="E307" s="23"/>
      <c r="F307" s="62">
        <v>185</v>
      </c>
    </row>
    <row r="308" spans="1:6" s="124" customFormat="1" x14ac:dyDescent="0.2">
      <c r="A308" s="32"/>
      <c r="B308" s="23" t="s">
        <v>841</v>
      </c>
      <c r="C308" s="23"/>
      <c r="D308" s="65"/>
      <c r="E308" s="23"/>
      <c r="F308" s="62">
        <v>72</v>
      </c>
    </row>
    <row r="309" spans="1:6" s="124" customFormat="1" x14ac:dyDescent="0.2">
      <c r="A309" s="32"/>
      <c r="B309" s="23" t="s">
        <v>842</v>
      </c>
      <c r="C309" s="23"/>
      <c r="D309" s="65"/>
      <c r="E309" s="23"/>
      <c r="F309" s="62">
        <v>315</v>
      </c>
    </row>
    <row r="310" spans="1:6" s="124" customFormat="1" x14ac:dyDescent="0.2">
      <c r="A310" s="32"/>
      <c r="B310" s="23" t="s">
        <v>843</v>
      </c>
      <c r="C310" s="23"/>
      <c r="D310" s="65"/>
      <c r="E310" s="23"/>
      <c r="F310" s="62">
        <v>190</v>
      </c>
    </row>
    <row r="311" spans="1:6" s="124" customFormat="1" x14ac:dyDescent="0.2">
      <c r="A311" s="32"/>
      <c r="B311" s="23" t="s">
        <v>844</v>
      </c>
      <c r="C311" s="23"/>
      <c r="D311" s="65"/>
      <c r="E311" s="23"/>
      <c r="F311" s="62">
        <v>390</v>
      </c>
    </row>
    <row r="312" spans="1:6" s="124" customFormat="1" ht="1.5" customHeight="1" x14ac:dyDescent="0.2">
      <c r="A312" s="32"/>
      <c r="B312" s="23"/>
      <c r="C312" s="23"/>
      <c r="D312" s="65"/>
      <c r="E312" s="23"/>
      <c r="F312" s="62"/>
    </row>
    <row r="313" spans="1:6" s="124" customFormat="1" x14ac:dyDescent="0.2">
      <c r="A313" s="32"/>
      <c r="B313" s="23" t="s">
        <v>845</v>
      </c>
      <c r="C313" s="23"/>
      <c r="D313" s="65"/>
      <c r="E313" s="23"/>
      <c r="F313" s="62">
        <v>60</v>
      </c>
    </row>
    <row r="314" spans="1:6" s="124" customFormat="1" x14ac:dyDescent="0.2">
      <c r="A314" s="32"/>
      <c r="B314" s="23" t="s">
        <v>846</v>
      </c>
      <c r="C314" s="23"/>
      <c r="D314" s="65"/>
      <c r="E314" s="23"/>
      <c r="F314" s="62">
        <v>168</v>
      </c>
    </row>
    <row r="315" spans="1:6" s="124" customFormat="1" x14ac:dyDescent="0.2">
      <c r="A315" s="32"/>
      <c r="B315" s="23" t="s">
        <v>888</v>
      </c>
      <c r="C315" s="23"/>
      <c r="D315" s="65"/>
      <c r="E315" s="23"/>
      <c r="F315" s="62">
        <v>765</v>
      </c>
    </row>
    <row r="316" spans="1:6" s="124" customFormat="1" x14ac:dyDescent="0.2">
      <c r="A316" s="32"/>
      <c r="B316" s="23" t="s">
        <v>847</v>
      </c>
      <c r="C316" s="23"/>
      <c r="D316" s="65"/>
      <c r="E316" s="23"/>
      <c r="F316" s="62">
        <v>262</v>
      </c>
    </row>
    <row r="317" spans="1:6" s="124" customFormat="1" x14ac:dyDescent="0.2">
      <c r="A317" s="32"/>
      <c r="B317" s="23" t="s">
        <v>848</v>
      </c>
      <c r="C317" s="23"/>
      <c r="D317" s="65"/>
      <c r="E317" s="23"/>
      <c r="F317" s="62">
        <v>180</v>
      </c>
    </row>
    <row r="318" spans="1:6" s="124" customFormat="1" x14ac:dyDescent="0.2">
      <c r="A318" s="32"/>
      <c r="B318" s="23" t="s">
        <v>849</v>
      </c>
      <c r="C318" s="23"/>
      <c r="D318" s="65"/>
      <c r="E318" s="23"/>
      <c r="F318" s="62">
        <v>61</v>
      </c>
    </row>
    <row r="319" spans="1:6" s="124" customFormat="1" x14ac:dyDescent="0.2">
      <c r="A319" s="32"/>
      <c r="B319" s="23" t="s">
        <v>850</v>
      </c>
      <c r="C319" s="23"/>
      <c r="D319" s="65"/>
      <c r="E319" s="23"/>
      <c r="F319" s="62">
        <v>2520</v>
      </c>
    </row>
    <row r="320" spans="1:6" s="124" customFormat="1" x14ac:dyDescent="0.2">
      <c r="A320" s="32"/>
      <c r="B320" s="23" t="s">
        <v>851</v>
      </c>
      <c r="C320" s="23"/>
      <c r="D320" s="65"/>
      <c r="E320" s="23"/>
      <c r="F320" s="62">
        <v>1225</v>
      </c>
    </row>
    <row r="321" spans="1:6" s="124" customFormat="1" x14ac:dyDescent="0.2">
      <c r="A321" s="32"/>
      <c r="B321" s="23" t="s">
        <v>852</v>
      </c>
      <c r="C321" s="23"/>
      <c r="D321" s="65"/>
      <c r="E321" s="23"/>
      <c r="F321" s="62">
        <v>68</v>
      </c>
    </row>
    <row r="322" spans="1:6" s="124" customFormat="1" x14ac:dyDescent="0.2">
      <c r="A322" s="32"/>
      <c r="B322" s="23" t="s">
        <v>853</v>
      </c>
      <c r="C322" s="23"/>
      <c r="D322" s="65"/>
      <c r="E322" s="23"/>
      <c r="F322" s="62">
        <v>120</v>
      </c>
    </row>
    <row r="323" spans="1:6" s="124" customFormat="1" x14ac:dyDescent="0.2">
      <c r="A323" s="32"/>
      <c r="B323" s="23" t="s">
        <v>854</v>
      </c>
      <c r="C323" s="23"/>
      <c r="D323" s="65"/>
      <c r="E323" s="23"/>
      <c r="F323" s="62">
        <v>590</v>
      </c>
    </row>
    <row r="324" spans="1:6" s="124" customFormat="1" x14ac:dyDescent="0.2">
      <c r="A324" s="32"/>
      <c r="B324" s="23" t="s">
        <v>855</v>
      </c>
      <c r="C324" s="23"/>
      <c r="D324" s="65"/>
      <c r="E324" s="23"/>
      <c r="F324" s="62">
        <v>1359.5</v>
      </c>
    </row>
    <row r="325" spans="1:6" s="124" customFormat="1" x14ac:dyDescent="0.2">
      <c r="A325" s="32"/>
      <c r="B325" s="23" t="s">
        <v>856</v>
      </c>
      <c r="C325" s="23"/>
      <c r="D325" s="65"/>
      <c r="E325" s="23"/>
      <c r="F325" s="62">
        <v>61932.5</v>
      </c>
    </row>
    <row r="326" spans="1:6" s="124" customFormat="1" x14ac:dyDescent="0.2">
      <c r="A326" s="32"/>
      <c r="B326" s="23" t="s">
        <v>857</v>
      </c>
      <c r="C326" s="23"/>
      <c r="D326" s="65"/>
      <c r="E326" s="23"/>
      <c r="F326" s="62">
        <v>2317.7600000000002</v>
      </c>
    </row>
    <row r="327" spans="1:6" s="124" customFormat="1" x14ac:dyDescent="0.2">
      <c r="A327" s="32"/>
      <c r="B327" s="23" t="s">
        <v>810</v>
      </c>
      <c r="C327" s="23"/>
      <c r="D327" s="65"/>
      <c r="E327" s="23"/>
      <c r="F327" s="62">
        <v>980</v>
      </c>
    </row>
    <row r="328" spans="1:6" s="124" customFormat="1" x14ac:dyDescent="0.2">
      <c r="A328" s="32"/>
      <c r="B328" s="23" t="s">
        <v>858</v>
      </c>
      <c r="C328" s="23"/>
      <c r="D328" s="65"/>
      <c r="E328" s="23"/>
      <c r="F328" s="62">
        <v>80</v>
      </c>
    </row>
    <row r="329" spans="1:6" s="124" customFormat="1" x14ac:dyDescent="0.2">
      <c r="A329" s="32"/>
      <c r="B329" s="23" t="s">
        <v>859</v>
      </c>
      <c r="C329" s="23"/>
      <c r="D329" s="65"/>
      <c r="E329" s="23"/>
      <c r="F329" s="62">
        <v>40</v>
      </c>
    </row>
    <row r="330" spans="1:6" s="124" customFormat="1" x14ac:dyDescent="0.2">
      <c r="A330" s="32"/>
      <c r="B330" s="23" t="s">
        <v>860</v>
      </c>
      <c r="C330" s="23"/>
      <c r="D330" s="65"/>
      <c r="E330" s="23"/>
      <c r="F330" s="62">
        <v>80</v>
      </c>
    </row>
    <row r="331" spans="1:6" s="124" customFormat="1" x14ac:dyDescent="0.2">
      <c r="A331" s="32"/>
      <c r="B331" s="23" t="s">
        <v>838</v>
      </c>
      <c r="C331" s="23"/>
      <c r="D331" s="65"/>
      <c r="E331" s="23"/>
      <c r="F331" s="62">
        <v>1112.24</v>
      </c>
    </row>
    <row r="332" spans="1:6" s="124" customFormat="1" x14ac:dyDescent="0.2">
      <c r="A332" s="32"/>
      <c r="B332" s="23" t="s">
        <v>861</v>
      </c>
      <c r="C332" s="23"/>
      <c r="D332" s="65"/>
      <c r="E332" s="23"/>
      <c r="F332" s="62">
        <v>3375</v>
      </c>
    </row>
    <row r="333" spans="1:6" s="124" customFormat="1" x14ac:dyDescent="0.2">
      <c r="A333" s="32"/>
      <c r="B333" s="23" t="s">
        <v>862</v>
      </c>
      <c r="C333" s="23"/>
      <c r="D333" s="65"/>
      <c r="E333" s="23"/>
      <c r="F333" s="62">
        <v>5130</v>
      </c>
    </row>
    <row r="334" spans="1:6" s="124" customFormat="1" x14ac:dyDescent="0.2">
      <c r="A334" s="32"/>
      <c r="B334" s="23" t="s">
        <v>863</v>
      </c>
      <c r="C334" s="23"/>
      <c r="D334" s="65"/>
      <c r="E334" s="23"/>
      <c r="F334" s="62">
        <v>3020</v>
      </c>
    </row>
    <row r="335" spans="1:6" s="124" customFormat="1" x14ac:dyDescent="0.2">
      <c r="A335" s="32"/>
      <c r="B335" s="23" t="s">
        <v>864</v>
      </c>
      <c r="C335" s="23"/>
      <c r="D335" s="65"/>
      <c r="E335" s="23"/>
      <c r="F335" s="62">
        <v>3771.6</v>
      </c>
    </row>
    <row r="336" spans="1:6" s="124" customFormat="1" x14ac:dyDescent="0.2">
      <c r="A336" s="32"/>
      <c r="B336" s="23" t="s">
        <v>865</v>
      </c>
      <c r="C336" s="23"/>
      <c r="D336" s="65"/>
      <c r="E336" s="23"/>
      <c r="F336" s="62">
        <v>700</v>
      </c>
    </row>
    <row r="337" spans="1:6" s="124" customFormat="1" x14ac:dyDescent="0.2">
      <c r="A337" s="32"/>
      <c r="B337" s="23" t="s">
        <v>866</v>
      </c>
      <c r="C337" s="23"/>
      <c r="D337" s="65"/>
      <c r="E337" s="23"/>
      <c r="F337" s="62">
        <v>1315.3</v>
      </c>
    </row>
    <row r="338" spans="1:6" s="124" customFormat="1" x14ac:dyDescent="0.2">
      <c r="A338" s="32"/>
      <c r="B338" s="23" t="s">
        <v>867</v>
      </c>
      <c r="C338" s="23"/>
      <c r="D338" s="65"/>
      <c r="E338" s="23"/>
      <c r="F338" s="62">
        <v>2640</v>
      </c>
    </row>
    <row r="339" spans="1:6" s="124" customFormat="1" x14ac:dyDescent="0.2">
      <c r="A339" s="32"/>
      <c r="B339" s="23" t="s">
        <v>868</v>
      </c>
      <c r="C339" s="23"/>
      <c r="D339" s="65"/>
      <c r="E339" s="23"/>
      <c r="F339" s="62">
        <v>540</v>
      </c>
    </row>
    <row r="340" spans="1:6" s="124" customFormat="1" x14ac:dyDescent="0.2">
      <c r="A340" s="32"/>
      <c r="B340" s="23" t="s">
        <v>869</v>
      </c>
      <c r="C340" s="23"/>
      <c r="D340" s="65"/>
      <c r="E340" s="23"/>
      <c r="F340" s="62">
        <v>410</v>
      </c>
    </row>
    <row r="341" spans="1:6" s="124" customFormat="1" x14ac:dyDescent="0.2">
      <c r="A341" s="32"/>
      <c r="B341" s="23" t="s">
        <v>870</v>
      </c>
      <c r="C341" s="23"/>
      <c r="D341" s="65"/>
      <c r="E341" s="23"/>
      <c r="F341" s="62">
        <v>475</v>
      </c>
    </row>
    <row r="342" spans="1:6" s="124" customFormat="1" x14ac:dyDescent="0.2">
      <c r="A342" s="32"/>
      <c r="B342" s="23" t="s">
        <v>871</v>
      </c>
      <c r="C342" s="23"/>
      <c r="D342" s="65"/>
      <c r="E342" s="23"/>
      <c r="F342" s="62">
        <v>665</v>
      </c>
    </row>
    <row r="343" spans="1:6" s="124" customFormat="1" x14ac:dyDescent="0.2">
      <c r="A343" s="32"/>
      <c r="B343" s="23" t="s">
        <v>872</v>
      </c>
      <c r="C343" s="23"/>
      <c r="D343" s="65"/>
      <c r="E343" s="23"/>
      <c r="F343" s="62">
        <v>300</v>
      </c>
    </row>
    <row r="344" spans="1:6" s="124" customFormat="1" x14ac:dyDescent="0.2">
      <c r="A344" s="32"/>
      <c r="B344" s="23" t="s">
        <v>873</v>
      </c>
      <c r="C344" s="23"/>
      <c r="D344" s="65"/>
      <c r="E344" s="23"/>
      <c r="F344" s="62">
        <v>1396</v>
      </c>
    </row>
    <row r="345" spans="1:6" s="124" customFormat="1" x14ac:dyDescent="0.2">
      <c r="A345" s="32"/>
      <c r="B345" s="23"/>
      <c r="C345" s="23"/>
      <c r="D345" s="65"/>
      <c r="E345" s="23"/>
      <c r="F345" s="127">
        <f>F325+F326+F327+F328+F329+F330+F331+F332+F333+F334+F335+F336+F337+F338+F339+F340+F341+F342+F343+F344</f>
        <v>90280.400000000009</v>
      </c>
    </row>
    <row r="346" spans="1:6" s="124" customFormat="1" x14ac:dyDescent="0.2">
      <c r="A346" s="32"/>
      <c r="B346" s="23" t="s">
        <v>874</v>
      </c>
      <c r="C346" s="23"/>
      <c r="D346" s="65">
        <v>79</v>
      </c>
      <c r="E346" s="23"/>
      <c r="F346" s="62">
        <v>2075</v>
      </c>
    </row>
    <row r="347" spans="1:6" s="124" customFormat="1" x14ac:dyDescent="0.2">
      <c r="A347" s="32"/>
      <c r="B347" s="23" t="s">
        <v>875</v>
      </c>
      <c r="C347" s="23"/>
      <c r="D347" s="65">
        <v>18</v>
      </c>
      <c r="E347" s="23"/>
      <c r="F347" s="62">
        <v>359</v>
      </c>
    </row>
    <row r="348" spans="1:6" s="124" customFormat="1" x14ac:dyDescent="0.2">
      <c r="A348" s="32"/>
      <c r="B348" s="23" t="s">
        <v>876</v>
      </c>
      <c r="C348" s="23"/>
      <c r="D348" s="65">
        <v>15</v>
      </c>
      <c r="E348" s="23"/>
      <c r="F348" s="62">
        <v>142.5</v>
      </c>
    </row>
    <row r="349" spans="1:6" s="124" customFormat="1" x14ac:dyDescent="0.2">
      <c r="A349" s="32"/>
      <c r="B349" s="23" t="s">
        <v>877</v>
      </c>
      <c r="C349" s="23"/>
      <c r="D349" s="65">
        <v>31</v>
      </c>
      <c r="E349" s="23"/>
      <c r="F349" s="62">
        <v>823</v>
      </c>
    </row>
    <row r="350" spans="1:6" s="124" customFormat="1" x14ac:dyDescent="0.2">
      <c r="A350" s="32"/>
      <c r="B350" s="23" t="s">
        <v>878</v>
      </c>
      <c r="C350" s="23"/>
      <c r="D350" s="65">
        <v>1</v>
      </c>
      <c r="E350" s="23"/>
      <c r="F350" s="62">
        <v>108.9</v>
      </c>
    </row>
    <row r="351" spans="1:6" s="124" customFormat="1" x14ac:dyDescent="0.2">
      <c r="A351" s="32"/>
      <c r="B351" s="23" t="s">
        <v>638</v>
      </c>
      <c r="C351" s="23"/>
      <c r="D351" s="65">
        <v>4</v>
      </c>
      <c r="E351" s="23"/>
      <c r="F351" s="62">
        <v>143.6</v>
      </c>
    </row>
    <row r="352" spans="1:6" s="124" customFormat="1" x14ac:dyDescent="0.2">
      <c r="A352" s="32"/>
      <c r="B352" s="23" t="s">
        <v>879</v>
      </c>
      <c r="C352" s="23"/>
      <c r="D352" s="65">
        <v>28.55</v>
      </c>
      <c r="E352" s="23"/>
      <c r="F352" s="62">
        <v>1733.7</v>
      </c>
    </row>
    <row r="353" spans="1:6" s="124" customFormat="1" x14ac:dyDescent="0.2">
      <c r="A353" s="32"/>
      <c r="B353" s="23" t="s">
        <v>880</v>
      </c>
      <c r="C353" s="23"/>
      <c r="D353" s="65">
        <v>1</v>
      </c>
      <c r="E353" s="23"/>
      <c r="F353" s="62">
        <v>77</v>
      </c>
    </row>
    <row r="354" spans="1:6" s="124" customFormat="1" x14ac:dyDescent="0.2">
      <c r="A354" s="32"/>
      <c r="B354" s="23" t="s">
        <v>881</v>
      </c>
      <c r="C354" s="23"/>
      <c r="D354" s="65">
        <v>9</v>
      </c>
      <c r="E354" s="23"/>
      <c r="F354" s="62">
        <v>693</v>
      </c>
    </row>
    <row r="355" spans="1:6" s="123" customFormat="1" x14ac:dyDescent="0.2">
      <c r="A355" s="32"/>
      <c r="B355" s="23" t="s">
        <v>882</v>
      </c>
      <c r="C355" s="23"/>
      <c r="D355" s="65">
        <v>5</v>
      </c>
      <c r="E355" s="23"/>
      <c r="F355" s="62">
        <v>275</v>
      </c>
    </row>
    <row r="356" spans="1:6" s="124" customFormat="1" x14ac:dyDescent="0.2">
      <c r="A356" s="32"/>
      <c r="B356" s="23" t="s">
        <v>883</v>
      </c>
      <c r="C356" s="23"/>
      <c r="D356" s="65">
        <v>4</v>
      </c>
      <c r="E356" s="23"/>
      <c r="F356" s="62">
        <v>100</v>
      </c>
    </row>
    <row r="357" spans="1:6" s="124" customFormat="1" x14ac:dyDescent="0.2">
      <c r="A357" s="32"/>
      <c r="B357" s="23" t="s">
        <v>884</v>
      </c>
      <c r="C357" s="23"/>
      <c r="D357" s="65">
        <v>4</v>
      </c>
      <c r="E357" s="23"/>
      <c r="F357" s="62">
        <v>200</v>
      </c>
    </row>
    <row r="358" spans="1:6" s="124" customFormat="1" x14ac:dyDescent="0.2">
      <c r="A358" s="32"/>
      <c r="B358" s="23" t="s">
        <v>885</v>
      </c>
      <c r="C358" s="23"/>
      <c r="D358" s="65">
        <v>2</v>
      </c>
      <c r="E358" s="23"/>
      <c r="F358" s="62">
        <v>100</v>
      </c>
    </row>
    <row r="359" spans="1:6" s="124" customFormat="1" x14ac:dyDescent="0.2">
      <c r="A359" s="32"/>
      <c r="B359" s="23" t="s">
        <v>886</v>
      </c>
      <c r="C359" s="23"/>
      <c r="D359" s="65">
        <v>9</v>
      </c>
      <c r="E359" s="23"/>
      <c r="F359" s="62">
        <v>555</v>
      </c>
    </row>
    <row r="360" spans="1:6" s="124" customFormat="1" ht="13.5" customHeight="1" x14ac:dyDescent="0.2">
      <c r="A360" s="32"/>
      <c r="B360" s="23" t="s">
        <v>887</v>
      </c>
      <c r="C360" s="23"/>
      <c r="D360" s="65">
        <v>3</v>
      </c>
      <c r="E360" s="23"/>
      <c r="F360" s="62">
        <v>120</v>
      </c>
    </row>
    <row r="361" spans="1:6" s="196" customFormat="1" ht="13.5" customHeight="1" x14ac:dyDescent="0.2">
      <c r="A361" s="32"/>
      <c r="B361" s="23" t="s">
        <v>889</v>
      </c>
      <c r="C361" s="23"/>
      <c r="D361" s="65">
        <v>7</v>
      </c>
      <c r="E361" s="23"/>
      <c r="F361" s="62">
        <v>350</v>
      </c>
    </row>
    <row r="362" spans="1:6" s="196" customFormat="1" ht="13.5" customHeight="1" x14ac:dyDescent="0.2">
      <c r="A362" s="32"/>
      <c r="B362" s="23" t="s">
        <v>890</v>
      </c>
      <c r="C362" s="23"/>
      <c r="D362" s="65">
        <v>2</v>
      </c>
      <c r="E362" s="23"/>
      <c r="F362" s="62">
        <v>100</v>
      </c>
    </row>
    <row r="363" spans="1:6" s="196" customFormat="1" ht="13.5" customHeight="1" x14ac:dyDescent="0.2">
      <c r="A363" s="32"/>
      <c r="B363" s="23" t="s">
        <v>891</v>
      </c>
      <c r="C363" s="23"/>
      <c r="D363" s="65">
        <v>5</v>
      </c>
      <c r="E363" s="23"/>
      <c r="F363" s="62">
        <v>250</v>
      </c>
    </row>
    <row r="364" spans="1:6" s="196" customFormat="1" ht="13.5" customHeight="1" x14ac:dyDescent="0.2">
      <c r="A364" s="32"/>
      <c r="B364" s="23"/>
      <c r="C364" s="23"/>
      <c r="D364" s="65"/>
      <c r="E364" s="23"/>
      <c r="F364" s="127">
        <f>F346+F347+F348+F349+F350+F351+F352+F353+F354+F355+F356+F357+F358+F359+F360+F361+F362+F363</f>
        <v>8205.7000000000007</v>
      </c>
    </row>
    <row r="365" spans="1:6" s="196" customFormat="1" ht="13.5" customHeight="1" x14ac:dyDescent="0.2">
      <c r="A365" s="32"/>
      <c r="B365" s="23" t="s">
        <v>892</v>
      </c>
      <c r="C365" s="23"/>
      <c r="D365" s="65"/>
      <c r="E365" s="23"/>
      <c r="F365" s="62">
        <v>704.4</v>
      </c>
    </row>
    <row r="366" spans="1:6" s="196" customFormat="1" ht="13.5" customHeight="1" x14ac:dyDescent="0.2">
      <c r="A366" s="32"/>
      <c r="B366" s="23" t="s">
        <v>893</v>
      </c>
      <c r="C366" s="23"/>
      <c r="D366" s="65"/>
      <c r="E366" s="23"/>
      <c r="F366" s="62">
        <v>724</v>
      </c>
    </row>
    <row r="367" spans="1:6" s="196" customFormat="1" ht="13.5" customHeight="1" x14ac:dyDescent="0.2">
      <c r="A367" s="32"/>
      <c r="B367" s="23" t="s">
        <v>894</v>
      </c>
      <c r="C367" s="23"/>
      <c r="D367" s="65"/>
      <c r="E367" s="23"/>
      <c r="F367" s="62">
        <v>529</v>
      </c>
    </row>
    <row r="368" spans="1:6" s="196" customFormat="1" ht="13.5" customHeight="1" x14ac:dyDescent="0.2">
      <c r="A368" s="32"/>
      <c r="B368" s="23" t="s">
        <v>879</v>
      </c>
      <c r="C368" s="23"/>
      <c r="D368" s="65"/>
      <c r="E368" s="23"/>
      <c r="F368" s="62">
        <v>847.3</v>
      </c>
    </row>
    <row r="369" spans="1:6" s="196" customFormat="1" ht="13.5" customHeight="1" x14ac:dyDescent="0.2">
      <c r="A369" s="32"/>
      <c r="B369" s="23" t="s">
        <v>895</v>
      </c>
      <c r="C369" s="23"/>
      <c r="D369" s="65"/>
      <c r="E369" s="23"/>
      <c r="F369" s="62">
        <v>720</v>
      </c>
    </row>
    <row r="370" spans="1:6" s="196" customFormat="1" ht="13.5" customHeight="1" x14ac:dyDescent="0.2">
      <c r="A370" s="32"/>
      <c r="B370" s="23" t="s">
        <v>884</v>
      </c>
      <c r="C370" s="23"/>
      <c r="D370" s="65"/>
      <c r="E370" s="23"/>
      <c r="F370" s="62">
        <v>434.4</v>
      </c>
    </row>
    <row r="371" spans="1:6" s="196" customFormat="1" ht="13.5" customHeight="1" x14ac:dyDescent="0.2">
      <c r="A371" s="32"/>
      <c r="B371" s="23" t="s">
        <v>896</v>
      </c>
      <c r="C371" s="23"/>
      <c r="D371" s="65"/>
      <c r="E371" s="23"/>
      <c r="F371" s="62">
        <v>730.4</v>
      </c>
    </row>
    <row r="372" spans="1:6" s="196" customFormat="1" ht="13.5" customHeight="1" x14ac:dyDescent="0.2">
      <c r="A372" s="32"/>
      <c r="B372" s="23" t="s">
        <v>897</v>
      </c>
      <c r="C372" s="23"/>
      <c r="D372" s="65"/>
      <c r="E372" s="23"/>
      <c r="F372" s="62">
        <v>127.6</v>
      </c>
    </row>
    <row r="373" spans="1:6" s="196" customFormat="1" ht="13.5" customHeight="1" x14ac:dyDescent="0.2">
      <c r="A373" s="32"/>
      <c r="B373" s="23" t="s">
        <v>877</v>
      </c>
      <c r="C373" s="23"/>
      <c r="D373" s="65"/>
      <c r="E373" s="23"/>
      <c r="F373" s="62">
        <v>199.5</v>
      </c>
    </row>
    <row r="374" spans="1:6" s="196" customFormat="1" ht="13.5" customHeight="1" x14ac:dyDescent="0.2">
      <c r="A374" s="32"/>
      <c r="B374" s="23" t="s">
        <v>886</v>
      </c>
      <c r="C374" s="23"/>
      <c r="D374" s="65"/>
      <c r="E374" s="23"/>
      <c r="F374" s="62">
        <v>157.80000000000001</v>
      </c>
    </row>
    <row r="375" spans="1:6" s="196" customFormat="1" ht="13.5" customHeight="1" x14ac:dyDescent="0.2">
      <c r="A375" s="32"/>
      <c r="B375" s="23" t="s">
        <v>898</v>
      </c>
      <c r="C375" s="23"/>
      <c r="D375" s="65"/>
      <c r="E375" s="23"/>
      <c r="F375" s="62">
        <v>239.5</v>
      </c>
    </row>
    <row r="376" spans="1:6" s="196" customFormat="1" ht="13.5" customHeight="1" x14ac:dyDescent="0.2">
      <c r="A376" s="32"/>
      <c r="B376" s="23" t="s">
        <v>899</v>
      </c>
      <c r="C376" s="23"/>
      <c r="D376" s="65"/>
      <c r="E376" s="23"/>
      <c r="F376" s="62">
        <v>198</v>
      </c>
    </row>
    <row r="377" spans="1:6" s="196" customFormat="1" ht="13.5" customHeight="1" x14ac:dyDescent="0.2">
      <c r="A377" s="32"/>
      <c r="B377" s="23" t="s">
        <v>882</v>
      </c>
      <c r="C377" s="23"/>
      <c r="D377" s="65"/>
      <c r="E377" s="23"/>
      <c r="F377" s="62">
        <v>656.2</v>
      </c>
    </row>
    <row r="378" spans="1:6" s="196" customFormat="1" ht="13.5" customHeight="1" x14ac:dyDescent="0.2">
      <c r="A378" s="32"/>
      <c r="B378" s="23" t="s">
        <v>874</v>
      </c>
      <c r="C378" s="23"/>
      <c r="D378" s="65"/>
      <c r="E378" s="23"/>
      <c r="F378" s="62">
        <v>699.4</v>
      </c>
    </row>
    <row r="379" spans="1:6" s="196" customFormat="1" ht="13.5" customHeight="1" x14ac:dyDescent="0.2">
      <c r="A379" s="32"/>
      <c r="B379" s="23" t="s">
        <v>900</v>
      </c>
      <c r="C379" s="23"/>
      <c r="D379" s="65"/>
      <c r="E379" s="23"/>
      <c r="F379" s="62">
        <v>241.5</v>
      </c>
    </row>
    <row r="380" spans="1:6" s="196" customFormat="1" ht="13.5" customHeight="1" x14ac:dyDescent="0.2">
      <c r="A380" s="32"/>
      <c r="B380" s="23" t="s">
        <v>901</v>
      </c>
      <c r="C380" s="23"/>
      <c r="D380" s="65"/>
      <c r="E380" s="23"/>
      <c r="F380" s="62">
        <v>120.6</v>
      </c>
    </row>
    <row r="381" spans="1:6" s="124" customFormat="1" ht="13.5" customHeight="1" x14ac:dyDescent="0.2">
      <c r="A381" s="32"/>
      <c r="B381" s="23" t="s">
        <v>902</v>
      </c>
      <c r="C381" s="23"/>
      <c r="D381" s="65"/>
      <c r="E381" s="23"/>
      <c r="F381" s="62">
        <v>136</v>
      </c>
    </row>
    <row r="382" spans="1:6" s="124" customFormat="1" ht="13.5" customHeight="1" x14ac:dyDescent="0.2">
      <c r="A382" s="32"/>
      <c r="B382" s="23" t="s">
        <v>903</v>
      </c>
      <c r="C382" s="23"/>
      <c r="D382" s="65"/>
      <c r="E382" s="23"/>
      <c r="F382" s="62">
        <v>23.8</v>
      </c>
    </row>
    <row r="383" spans="1:6" s="196" customFormat="1" ht="13.5" customHeight="1" x14ac:dyDescent="0.2">
      <c r="A383" s="32"/>
      <c r="B383" s="23" t="s">
        <v>904</v>
      </c>
      <c r="C383" s="23"/>
      <c r="D383" s="65"/>
      <c r="E383" s="23"/>
      <c r="F383" s="62">
        <v>209.6</v>
      </c>
    </row>
    <row r="384" spans="1:6" s="196" customFormat="1" ht="13.5" customHeight="1" x14ac:dyDescent="0.2">
      <c r="A384" s="32"/>
      <c r="B384" s="23" t="s">
        <v>881</v>
      </c>
      <c r="C384" s="23"/>
      <c r="D384" s="65"/>
      <c r="E384" s="23"/>
      <c r="F384" s="62">
        <v>1349.3</v>
      </c>
    </row>
    <row r="385" spans="1:6" s="196" customFormat="1" ht="13.5" customHeight="1" x14ac:dyDescent="0.2">
      <c r="A385" s="32"/>
      <c r="B385" s="23" t="s">
        <v>905</v>
      </c>
      <c r="C385" s="23"/>
      <c r="D385" s="65"/>
      <c r="E385" s="23"/>
      <c r="F385" s="62">
        <v>4580</v>
      </c>
    </row>
    <row r="386" spans="1:6" s="196" customFormat="1" ht="13.5" customHeight="1" x14ac:dyDescent="0.2">
      <c r="A386" s="32"/>
      <c r="B386" s="23" t="s">
        <v>906</v>
      </c>
      <c r="C386" s="23"/>
      <c r="D386" s="65"/>
      <c r="E386" s="23"/>
      <c r="F386" s="62">
        <v>721.6</v>
      </c>
    </row>
    <row r="387" spans="1:6" s="196" customFormat="1" ht="13.5" customHeight="1" x14ac:dyDescent="0.2">
      <c r="A387" s="32"/>
      <c r="B387" s="23" t="s">
        <v>907</v>
      </c>
      <c r="C387" s="23"/>
      <c r="D387" s="65"/>
      <c r="E387" s="23"/>
      <c r="F387" s="62">
        <v>690</v>
      </c>
    </row>
    <row r="388" spans="1:6" s="124" customFormat="1" ht="13.5" customHeight="1" x14ac:dyDescent="0.2">
      <c r="A388" s="32"/>
      <c r="B388" s="23" t="s">
        <v>908</v>
      </c>
      <c r="C388" s="23"/>
      <c r="D388" s="65"/>
      <c r="E388" s="23"/>
      <c r="F388" s="62">
        <v>365</v>
      </c>
    </row>
    <row r="389" spans="1:6" s="196" customFormat="1" ht="13.5" customHeight="1" x14ac:dyDescent="0.2">
      <c r="A389" s="32"/>
      <c r="B389" s="23" t="s">
        <v>909</v>
      </c>
      <c r="C389" s="23"/>
      <c r="D389" s="65"/>
      <c r="E389" s="23"/>
      <c r="F389" s="62">
        <v>854.3</v>
      </c>
    </row>
    <row r="390" spans="1:6" s="196" customFormat="1" ht="13.5" customHeight="1" x14ac:dyDescent="0.2">
      <c r="A390" s="32"/>
      <c r="B390" s="23" t="s">
        <v>910</v>
      </c>
      <c r="C390" s="23"/>
      <c r="D390" s="65"/>
      <c r="E390" s="23"/>
      <c r="F390" s="62">
        <v>544.79999999999995</v>
      </c>
    </row>
    <row r="391" spans="1:6" s="196" customFormat="1" ht="13.5" customHeight="1" x14ac:dyDescent="0.2">
      <c r="A391" s="32"/>
      <c r="B391" s="23" t="s">
        <v>875</v>
      </c>
      <c r="C391" s="23"/>
      <c r="D391" s="65"/>
      <c r="E391" s="23"/>
      <c r="F391" s="62">
        <v>224</v>
      </c>
    </row>
    <row r="392" spans="1:6" s="196" customFormat="1" ht="13.5" customHeight="1" x14ac:dyDescent="0.2">
      <c r="A392" s="32"/>
      <c r="B392" s="23"/>
      <c r="C392" s="23"/>
      <c r="D392" s="65"/>
      <c r="E392" s="23"/>
      <c r="F392" s="127">
        <v>45342.32</v>
      </c>
    </row>
    <row r="393" spans="1:6" s="124" customFormat="1" ht="13.5" customHeight="1" x14ac:dyDescent="0.2">
      <c r="A393" s="32"/>
      <c r="B393" s="23"/>
      <c r="C393" s="23"/>
      <c r="D393" s="65"/>
      <c r="E393" s="23"/>
      <c r="F393" s="62"/>
    </row>
    <row r="394" spans="1:6" s="124" customFormat="1" ht="13.5" customHeight="1" x14ac:dyDescent="0.2">
      <c r="A394" s="32"/>
      <c r="B394" s="23"/>
      <c r="C394" s="23"/>
      <c r="D394" s="65"/>
      <c r="E394" s="23"/>
      <c r="F394" s="62"/>
    </row>
    <row r="395" spans="1:6" s="123" customFormat="1" x14ac:dyDescent="0.2">
      <c r="A395" s="32"/>
      <c r="B395" s="23"/>
      <c r="C395" s="23"/>
      <c r="D395" s="65"/>
      <c r="E395" s="23"/>
      <c r="F395" s="62"/>
    </row>
    <row r="396" spans="1:6" x14ac:dyDescent="0.2">
      <c r="A396" s="32"/>
      <c r="B396" s="18"/>
      <c r="C396" s="26"/>
      <c r="D396" s="34"/>
      <c r="E396" s="34"/>
      <c r="F396" s="62"/>
    </row>
    <row r="397" spans="1:6" x14ac:dyDescent="0.2">
      <c r="A397" s="267" t="s">
        <v>130</v>
      </c>
      <c r="B397" s="268"/>
      <c r="C397" s="36" t="s">
        <v>73</v>
      </c>
      <c r="D397" s="36" t="s">
        <v>73</v>
      </c>
      <c r="E397" s="36" t="s">
        <v>73</v>
      </c>
      <c r="F397" s="66">
        <v>1166900.19</v>
      </c>
    </row>
    <row r="399" spans="1:6" x14ac:dyDescent="0.2">
      <c r="B399" s="265" t="s">
        <v>915</v>
      </c>
      <c r="C399" s="226"/>
      <c r="D399" s="226"/>
      <c r="E399" s="226"/>
      <c r="F399" s="226"/>
    </row>
  </sheetData>
  <mergeCells count="27">
    <mergeCell ref="E1:F1"/>
    <mergeCell ref="A52:F52"/>
    <mergeCell ref="A53:B53"/>
    <mergeCell ref="A2:D2"/>
    <mergeCell ref="A3:B3"/>
    <mergeCell ref="A5:B5"/>
    <mergeCell ref="A7:D7"/>
    <mergeCell ref="A31:B31"/>
    <mergeCell ref="C5:E5"/>
    <mergeCell ref="A34:E34"/>
    <mergeCell ref="A35:B35"/>
    <mergeCell ref="A37:B37"/>
    <mergeCell ref="A39:E39"/>
    <mergeCell ref="A49:B49"/>
    <mergeCell ref="E51:F51"/>
    <mergeCell ref="A32:E32"/>
    <mergeCell ref="B399:F399"/>
    <mergeCell ref="A55:B55"/>
    <mergeCell ref="A57:F57"/>
    <mergeCell ref="A397:B397"/>
    <mergeCell ref="E33:F33"/>
    <mergeCell ref="C37:E37"/>
    <mergeCell ref="A68:B68"/>
    <mergeCell ref="A50:F50"/>
    <mergeCell ref="C55:F55"/>
    <mergeCell ref="A71:F71"/>
    <mergeCell ref="B115:F116"/>
  </mergeCells>
  <pageMargins left="0.78740157480314965" right="0.59055118110236215" top="0.78740157480314965" bottom="0.78740157480314965" header="0.39370078740157483" footer="0.39370078740157483"/>
  <pageSetup paperSize="8" fitToHeight="0" orientation="portrait" r:id="rId1"/>
  <rowBreaks count="5" manualBreakCount="5">
    <brk id="32" max="5" man="1"/>
    <brk id="51" max="5" man="1"/>
    <brk id="111" max="5" man="1"/>
    <brk id="176" max="5" man="1"/>
    <brk id="316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8"/>
  <sheetViews>
    <sheetView topLeftCell="A145" workbookViewId="0">
      <selection activeCell="K33" sqref="K33"/>
    </sheetView>
  </sheetViews>
  <sheetFormatPr defaultRowHeight="12.75" x14ac:dyDescent="0.2"/>
  <cols>
    <col min="1" max="1" width="50.83203125" customWidth="1"/>
    <col min="2" max="2" width="18.6640625" customWidth="1"/>
    <col min="3" max="3" width="17.33203125" customWidth="1"/>
    <col min="5" max="5" width="24.33203125" customWidth="1"/>
  </cols>
  <sheetData>
    <row r="1" spans="1:5" ht="14.25" x14ac:dyDescent="0.2">
      <c r="A1" s="30" t="s">
        <v>398</v>
      </c>
      <c r="B1" s="26"/>
      <c r="C1" s="34"/>
      <c r="D1" s="34"/>
      <c r="E1" s="62"/>
    </row>
    <row r="2" spans="1:5" ht="14.25" x14ac:dyDescent="0.2">
      <c r="A2" s="18" t="s">
        <v>399</v>
      </c>
      <c r="B2" s="26"/>
      <c r="C2" s="34"/>
      <c r="D2" s="34"/>
      <c r="E2" s="127">
        <v>528810.35</v>
      </c>
    </row>
    <row r="3" spans="1:5" ht="14.25" x14ac:dyDescent="0.2">
      <c r="A3" s="18" t="s">
        <v>404</v>
      </c>
      <c r="B3" s="26"/>
      <c r="C3" s="34"/>
      <c r="D3" s="34"/>
      <c r="E3" s="62">
        <v>254473.33</v>
      </c>
    </row>
    <row r="4" spans="1:5" ht="14.25" x14ac:dyDescent="0.2">
      <c r="A4" s="18" t="s">
        <v>403</v>
      </c>
      <c r="B4" s="26"/>
      <c r="C4" s="34"/>
      <c r="D4" s="34"/>
      <c r="E4" s="62">
        <v>155445.37</v>
      </c>
    </row>
    <row r="5" spans="1:5" ht="14.25" x14ac:dyDescent="0.2">
      <c r="A5" s="18" t="s">
        <v>402</v>
      </c>
      <c r="B5" s="26"/>
      <c r="C5" s="34"/>
      <c r="D5" s="34"/>
      <c r="E5" s="62">
        <v>34364.769999999997</v>
      </c>
    </row>
    <row r="6" spans="1:5" ht="14.25" x14ac:dyDescent="0.2">
      <c r="A6" s="18" t="s">
        <v>401</v>
      </c>
      <c r="B6" s="26"/>
      <c r="C6" s="34"/>
      <c r="D6" s="34"/>
      <c r="E6" s="62">
        <v>77463.5</v>
      </c>
    </row>
    <row r="7" spans="1:5" ht="14.25" x14ac:dyDescent="0.2">
      <c r="A7" s="18" t="s">
        <v>400</v>
      </c>
      <c r="B7" s="26"/>
      <c r="C7" s="34"/>
      <c r="D7" s="34"/>
      <c r="E7" s="62">
        <v>7063.38</v>
      </c>
    </row>
    <row r="8" spans="1:5" ht="14.25" x14ac:dyDescent="0.2">
      <c r="A8" s="18"/>
      <c r="B8" s="26"/>
      <c r="C8" s="34"/>
      <c r="D8" s="34"/>
      <c r="E8" s="62"/>
    </row>
    <row r="9" spans="1:5" ht="14.25" x14ac:dyDescent="0.2">
      <c r="A9" s="30" t="s">
        <v>405</v>
      </c>
      <c r="B9" s="26"/>
      <c r="C9" s="34"/>
      <c r="D9" s="34"/>
      <c r="E9" s="127">
        <v>11843.73</v>
      </c>
    </row>
    <row r="10" spans="1:5" ht="14.25" x14ac:dyDescent="0.2">
      <c r="A10" s="18" t="s">
        <v>406</v>
      </c>
      <c r="B10" s="26"/>
      <c r="C10" s="34"/>
      <c r="D10" s="34"/>
      <c r="E10" s="62"/>
    </row>
    <row r="11" spans="1:5" ht="14.25" x14ac:dyDescent="0.2">
      <c r="A11" s="18" t="s">
        <v>476</v>
      </c>
      <c r="B11" s="26"/>
      <c r="C11" s="34" t="s">
        <v>477</v>
      </c>
      <c r="D11" s="34"/>
      <c r="E11" s="62">
        <v>4224.22</v>
      </c>
    </row>
    <row r="12" spans="1:5" ht="14.25" x14ac:dyDescent="0.2">
      <c r="A12" s="18" t="s">
        <v>478</v>
      </c>
      <c r="B12" s="26"/>
      <c r="C12" s="34" t="s">
        <v>394</v>
      </c>
      <c r="D12" s="34"/>
      <c r="E12" s="62">
        <v>299.55</v>
      </c>
    </row>
    <row r="13" spans="1:5" ht="14.25" x14ac:dyDescent="0.2">
      <c r="A13" s="18" t="s">
        <v>479</v>
      </c>
      <c r="B13" s="26"/>
      <c r="C13" s="34" t="s">
        <v>109</v>
      </c>
      <c r="D13" s="34"/>
      <c r="E13" s="62">
        <v>1157.28</v>
      </c>
    </row>
    <row r="14" spans="1:5" ht="14.25" x14ac:dyDescent="0.2">
      <c r="A14" s="18" t="s">
        <v>480</v>
      </c>
      <c r="B14" s="26"/>
      <c r="C14" s="34" t="s">
        <v>25</v>
      </c>
      <c r="D14" s="34"/>
      <c r="E14" s="62">
        <v>462.09</v>
      </c>
    </row>
    <row r="15" spans="1:5" ht="14.25" x14ac:dyDescent="0.2">
      <c r="A15" s="18" t="s">
        <v>481</v>
      </c>
      <c r="B15" s="26"/>
      <c r="C15" s="34" t="s">
        <v>30</v>
      </c>
      <c r="D15" s="34"/>
      <c r="E15" s="62">
        <v>212.28</v>
      </c>
    </row>
    <row r="16" spans="1:5" ht="14.25" x14ac:dyDescent="0.2">
      <c r="A16" s="18" t="s">
        <v>482</v>
      </c>
      <c r="B16" s="26"/>
      <c r="C16" s="34" t="s">
        <v>33</v>
      </c>
      <c r="D16" s="34"/>
      <c r="E16" s="62">
        <v>39.36</v>
      </c>
    </row>
    <row r="17" spans="1:5" ht="14.25" x14ac:dyDescent="0.2">
      <c r="A17" s="18" t="s">
        <v>483</v>
      </c>
      <c r="B17" s="26"/>
      <c r="C17" s="34" t="s">
        <v>26</v>
      </c>
      <c r="D17" s="34"/>
      <c r="E17" s="62">
        <v>831.88</v>
      </c>
    </row>
    <row r="18" spans="1:5" ht="14.25" x14ac:dyDescent="0.2">
      <c r="A18" s="18" t="s">
        <v>484</v>
      </c>
      <c r="B18" s="26"/>
      <c r="C18" s="34" t="s">
        <v>28</v>
      </c>
      <c r="D18" s="34"/>
      <c r="E18" s="62">
        <v>199.88</v>
      </c>
    </row>
    <row r="19" spans="1:5" ht="14.25" x14ac:dyDescent="0.2">
      <c r="A19" s="18" t="s">
        <v>485</v>
      </c>
      <c r="B19" s="26"/>
      <c r="C19" s="34" t="s">
        <v>27</v>
      </c>
      <c r="D19" s="34"/>
      <c r="E19" s="62">
        <v>92.34</v>
      </c>
    </row>
    <row r="20" spans="1:5" ht="14.25" x14ac:dyDescent="0.2">
      <c r="A20" s="18" t="s">
        <v>486</v>
      </c>
      <c r="B20" s="26"/>
      <c r="C20" s="34" t="s">
        <v>30</v>
      </c>
      <c r="D20" s="34"/>
      <c r="E20" s="62">
        <v>196.74</v>
      </c>
    </row>
    <row r="21" spans="1:5" ht="14.25" x14ac:dyDescent="0.2">
      <c r="A21" s="18" t="s">
        <v>487</v>
      </c>
      <c r="B21" s="26"/>
      <c r="C21" s="34" t="s">
        <v>30</v>
      </c>
      <c r="D21" s="34"/>
      <c r="E21" s="62">
        <v>8094</v>
      </c>
    </row>
    <row r="22" spans="1:5" ht="14.25" x14ac:dyDescent="0.2">
      <c r="A22" s="18" t="s">
        <v>488</v>
      </c>
      <c r="B22" s="26"/>
      <c r="C22" s="34" t="s">
        <v>27</v>
      </c>
      <c r="D22" s="34"/>
      <c r="E22" s="62">
        <v>1299.3599999999999</v>
      </c>
    </row>
    <row r="23" spans="1:5" ht="14.25" x14ac:dyDescent="0.2">
      <c r="A23" s="18" t="s">
        <v>489</v>
      </c>
      <c r="B23" s="26"/>
      <c r="C23" s="34" t="s">
        <v>27</v>
      </c>
      <c r="D23" s="34"/>
      <c r="E23" s="62">
        <v>25.86</v>
      </c>
    </row>
    <row r="24" spans="1:5" ht="14.25" x14ac:dyDescent="0.2">
      <c r="A24" s="18" t="s">
        <v>490</v>
      </c>
      <c r="B24" s="26"/>
      <c r="C24" s="34" t="s">
        <v>29</v>
      </c>
      <c r="D24" s="34"/>
      <c r="E24" s="62">
        <v>13.95</v>
      </c>
    </row>
    <row r="25" spans="1:5" ht="14.25" x14ac:dyDescent="0.2">
      <c r="A25" s="18" t="s">
        <v>491</v>
      </c>
      <c r="B25" s="26"/>
      <c r="C25" s="34" t="s">
        <v>27</v>
      </c>
      <c r="D25" s="34"/>
      <c r="E25" s="62">
        <v>14.66</v>
      </c>
    </row>
    <row r="26" spans="1:5" ht="14.25" x14ac:dyDescent="0.2">
      <c r="A26" s="18" t="s">
        <v>492</v>
      </c>
      <c r="B26" s="26"/>
      <c r="C26" s="34" t="s">
        <v>26</v>
      </c>
      <c r="D26" s="34"/>
      <c r="E26" s="62">
        <v>22.18</v>
      </c>
    </row>
    <row r="27" spans="1:5" ht="14.25" x14ac:dyDescent="0.2">
      <c r="A27" s="18" t="s">
        <v>493</v>
      </c>
      <c r="B27" s="26"/>
      <c r="C27" s="34" t="s">
        <v>26</v>
      </c>
      <c r="D27" s="34"/>
      <c r="E27" s="62">
        <v>15.98</v>
      </c>
    </row>
    <row r="28" spans="1:5" ht="14.25" x14ac:dyDescent="0.2">
      <c r="A28" s="18" t="s">
        <v>494</v>
      </c>
      <c r="B28" s="26"/>
      <c r="C28" s="34" t="s">
        <v>394</v>
      </c>
      <c r="D28" s="34"/>
      <c r="E28" s="62">
        <v>175.3</v>
      </c>
    </row>
    <row r="29" spans="1:5" ht="14.25" x14ac:dyDescent="0.2">
      <c r="A29" s="18" t="s">
        <v>495</v>
      </c>
      <c r="B29" s="26"/>
      <c r="C29" s="34" t="s">
        <v>26</v>
      </c>
      <c r="D29" s="34"/>
      <c r="E29" s="62">
        <v>20.079999999999998</v>
      </c>
    </row>
    <row r="30" spans="1:5" ht="14.25" x14ac:dyDescent="0.2">
      <c r="A30" s="18" t="s">
        <v>496</v>
      </c>
      <c r="B30" s="26"/>
      <c r="C30" s="34" t="s">
        <v>35</v>
      </c>
      <c r="D30" s="34"/>
      <c r="E30" s="62">
        <v>771</v>
      </c>
    </row>
    <row r="31" spans="1:5" ht="14.25" x14ac:dyDescent="0.2">
      <c r="A31" s="18" t="s">
        <v>497</v>
      </c>
      <c r="B31" s="26"/>
      <c r="C31" s="34" t="s">
        <v>30</v>
      </c>
      <c r="D31" s="34"/>
      <c r="E31" s="62">
        <v>207.81</v>
      </c>
    </row>
    <row r="32" spans="1:5" ht="14.25" x14ac:dyDescent="0.2">
      <c r="A32" s="18" t="s">
        <v>498</v>
      </c>
      <c r="B32" s="26"/>
      <c r="C32" s="34" t="s">
        <v>25</v>
      </c>
      <c r="D32" s="34"/>
      <c r="E32" s="62">
        <v>293.77999999999997</v>
      </c>
    </row>
    <row r="33" spans="1:5" ht="14.25" x14ac:dyDescent="0.2">
      <c r="A33" s="18" t="s">
        <v>499</v>
      </c>
      <c r="B33" s="26"/>
      <c r="C33" s="34" t="s">
        <v>500</v>
      </c>
      <c r="D33" s="34"/>
      <c r="E33" s="62">
        <v>596.66999999999996</v>
      </c>
    </row>
    <row r="34" spans="1:5" ht="14.25" x14ac:dyDescent="0.2">
      <c r="A34" s="18" t="s">
        <v>501</v>
      </c>
      <c r="B34" s="26"/>
      <c r="C34" s="34" t="s">
        <v>25</v>
      </c>
      <c r="D34" s="34"/>
      <c r="E34" s="62">
        <v>538.28</v>
      </c>
    </row>
    <row r="35" spans="1:5" ht="14.25" x14ac:dyDescent="0.2">
      <c r="A35" s="18"/>
      <c r="B35" s="26"/>
      <c r="C35" s="34"/>
      <c r="D35" s="34"/>
      <c r="E35" s="62"/>
    </row>
    <row r="36" spans="1:5" ht="14.25" x14ac:dyDescent="0.2">
      <c r="A36" s="30" t="s">
        <v>407</v>
      </c>
      <c r="B36" s="26"/>
      <c r="C36" s="34" t="s">
        <v>408</v>
      </c>
      <c r="D36" s="34" t="s">
        <v>409</v>
      </c>
      <c r="E36" s="62">
        <v>70063.509999999995</v>
      </c>
    </row>
    <row r="37" spans="1:5" ht="14.25" x14ac:dyDescent="0.2">
      <c r="A37" s="18"/>
      <c r="B37" s="26"/>
      <c r="C37" s="34"/>
      <c r="D37" s="34"/>
      <c r="E37" s="62"/>
    </row>
    <row r="38" spans="1:5" ht="14.25" x14ac:dyDescent="0.2">
      <c r="A38" s="30" t="s">
        <v>475</v>
      </c>
      <c r="B38" s="26"/>
      <c r="C38" s="34"/>
      <c r="D38" s="34"/>
      <c r="E38" s="127">
        <f>E39+E40+E41+E42+E43+E44+E45+E46+E47+E48+E49+E50+E51+E52+E53+E54+E55+E56+E57+E58+E59+E60+E61+E62+E63+E64+E65+E66+E67+E68+E69+E70+E71+E72+E73+E74+E75+E76+E77+E78+E79+E80+E81+E82+E83+E84+E85+E86+E87+E88+E89+E90+E91+E92+E93+E94+E95+E96+E97+E98+E99+E100+E101+E102+E103</f>
        <v>61037.840000000004</v>
      </c>
    </row>
    <row r="39" spans="1:5" ht="14.25" x14ac:dyDescent="0.2">
      <c r="A39" s="23" t="s">
        <v>410</v>
      </c>
      <c r="B39" s="23"/>
      <c r="C39" s="65">
        <v>2</v>
      </c>
      <c r="D39" s="23"/>
      <c r="E39" s="62">
        <v>16600</v>
      </c>
    </row>
    <row r="40" spans="1:5" ht="14.25" x14ac:dyDescent="0.2">
      <c r="A40" s="23" t="s">
        <v>411</v>
      </c>
      <c r="B40" s="23"/>
      <c r="C40" s="65">
        <v>11</v>
      </c>
      <c r="D40" s="23"/>
      <c r="E40" s="62">
        <v>3780</v>
      </c>
    </row>
    <row r="41" spans="1:5" ht="14.25" x14ac:dyDescent="0.2">
      <c r="A41" s="23" t="s">
        <v>412</v>
      </c>
      <c r="B41" s="23"/>
      <c r="C41" s="65">
        <v>17</v>
      </c>
      <c r="D41" s="23"/>
      <c r="E41" s="62">
        <v>3406.29</v>
      </c>
    </row>
    <row r="42" spans="1:5" ht="14.25" x14ac:dyDescent="0.2">
      <c r="A42" s="23" t="s">
        <v>413</v>
      </c>
      <c r="B42" s="23"/>
      <c r="C42" s="65">
        <v>3</v>
      </c>
      <c r="D42" s="23"/>
      <c r="E42" s="62">
        <v>460</v>
      </c>
    </row>
    <row r="43" spans="1:5" ht="14.25" x14ac:dyDescent="0.2">
      <c r="A43" s="23" t="s">
        <v>414</v>
      </c>
      <c r="B43" s="23"/>
      <c r="C43" s="65">
        <v>12</v>
      </c>
      <c r="D43" s="23"/>
      <c r="E43" s="62">
        <v>130</v>
      </c>
    </row>
    <row r="44" spans="1:5" ht="14.25" x14ac:dyDescent="0.2">
      <c r="A44" s="23" t="s">
        <v>415</v>
      </c>
      <c r="B44" s="23"/>
      <c r="C44" s="65">
        <v>2</v>
      </c>
      <c r="D44" s="23"/>
      <c r="E44" s="62">
        <v>240</v>
      </c>
    </row>
    <row r="45" spans="1:5" ht="14.25" x14ac:dyDescent="0.2">
      <c r="A45" s="23" t="s">
        <v>416</v>
      </c>
      <c r="B45" s="23"/>
      <c r="C45" s="65">
        <v>19</v>
      </c>
      <c r="D45" s="23"/>
      <c r="E45" s="62">
        <v>304</v>
      </c>
    </row>
    <row r="46" spans="1:5" ht="14.25" x14ac:dyDescent="0.2">
      <c r="A46" s="23" t="s">
        <v>417</v>
      </c>
      <c r="B46" s="23"/>
      <c r="C46" s="65">
        <v>2</v>
      </c>
      <c r="D46" s="23"/>
      <c r="E46" s="62">
        <v>100</v>
      </c>
    </row>
    <row r="47" spans="1:5" ht="14.25" x14ac:dyDescent="0.2">
      <c r="A47" s="23" t="s">
        <v>418</v>
      </c>
      <c r="B47" s="23"/>
      <c r="C47" s="65">
        <v>2</v>
      </c>
      <c r="D47" s="23"/>
      <c r="E47" s="62">
        <v>90</v>
      </c>
    </row>
    <row r="48" spans="1:5" ht="14.25" x14ac:dyDescent="0.2">
      <c r="A48" s="23" t="s">
        <v>419</v>
      </c>
      <c r="B48" s="23"/>
      <c r="C48" s="65">
        <v>2</v>
      </c>
      <c r="D48" s="23"/>
      <c r="E48" s="62">
        <v>230</v>
      </c>
    </row>
    <row r="49" spans="1:5" ht="14.25" x14ac:dyDescent="0.2">
      <c r="A49" s="23" t="s">
        <v>420</v>
      </c>
      <c r="B49" s="23"/>
      <c r="C49" s="65">
        <v>1</v>
      </c>
      <c r="D49" s="23"/>
      <c r="E49" s="62">
        <v>215</v>
      </c>
    </row>
    <row r="50" spans="1:5" ht="14.25" x14ac:dyDescent="0.2">
      <c r="A50" s="23" t="s">
        <v>421</v>
      </c>
      <c r="B50" s="23"/>
      <c r="C50" s="65">
        <v>5</v>
      </c>
      <c r="D50" s="23"/>
      <c r="E50" s="62">
        <v>420</v>
      </c>
    </row>
    <row r="51" spans="1:5" ht="14.25" x14ac:dyDescent="0.2">
      <c r="A51" s="23" t="s">
        <v>422</v>
      </c>
      <c r="B51" s="23"/>
      <c r="C51" s="65">
        <v>5</v>
      </c>
      <c r="D51" s="23"/>
      <c r="E51" s="62">
        <v>225</v>
      </c>
    </row>
    <row r="52" spans="1:5" ht="14.25" x14ac:dyDescent="0.2">
      <c r="A52" s="23" t="s">
        <v>423</v>
      </c>
      <c r="B52" s="23"/>
      <c r="C52" s="65">
        <v>1</v>
      </c>
      <c r="D52" s="23"/>
      <c r="E52" s="62">
        <v>340</v>
      </c>
    </row>
    <row r="53" spans="1:5" ht="14.25" x14ac:dyDescent="0.2">
      <c r="A53" s="23" t="s">
        <v>424</v>
      </c>
      <c r="B53" s="23"/>
      <c r="C53" s="65">
        <v>1</v>
      </c>
      <c r="D53" s="23"/>
      <c r="E53" s="62">
        <v>3850</v>
      </c>
    </row>
    <row r="54" spans="1:5" ht="14.25" x14ac:dyDescent="0.2">
      <c r="A54" s="23" t="s">
        <v>425</v>
      </c>
      <c r="B54" s="23"/>
      <c r="C54" s="65">
        <v>1</v>
      </c>
      <c r="D54" s="23"/>
      <c r="E54" s="62">
        <v>115</v>
      </c>
    </row>
    <row r="55" spans="1:5" ht="14.25" x14ac:dyDescent="0.2">
      <c r="A55" s="23" t="s">
        <v>426</v>
      </c>
      <c r="B55" s="23"/>
      <c r="C55" s="65">
        <v>1</v>
      </c>
      <c r="D55" s="23"/>
      <c r="E55" s="62">
        <v>386</v>
      </c>
    </row>
    <row r="56" spans="1:5" ht="14.25" x14ac:dyDescent="0.2">
      <c r="A56" s="23" t="s">
        <v>427</v>
      </c>
      <c r="B56" s="23"/>
      <c r="C56" s="65">
        <v>2</v>
      </c>
      <c r="D56" s="23"/>
      <c r="E56" s="62">
        <v>356</v>
      </c>
    </row>
    <row r="57" spans="1:5" ht="14.25" x14ac:dyDescent="0.2">
      <c r="A57" s="23" t="s">
        <v>428</v>
      </c>
      <c r="B57" s="23"/>
      <c r="C57" s="65">
        <v>2</v>
      </c>
      <c r="D57" s="23"/>
      <c r="E57" s="62">
        <v>296.5</v>
      </c>
    </row>
    <row r="58" spans="1:5" ht="14.25" x14ac:dyDescent="0.2">
      <c r="A58" s="23" t="s">
        <v>429</v>
      </c>
      <c r="B58" s="23"/>
      <c r="C58" s="65">
        <v>1</v>
      </c>
      <c r="D58" s="23"/>
      <c r="E58" s="62">
        <v>149</v>
      </c>
    </row>
    <row r="59" spans="1:5" ht="14.25" x14ac:dyDescent="0.2">
      <c r="A59" s="23" t="s">
        <v>430</v>
      </c>
      <c r="B59" s="23"/>
      <c r="C59" s="65">
        <v>2</v>
      </c>
      <c r="D59" s="23"/>
      <c r="E59" s="62">
        <v>407</v>
      </c>
    </row>
    <row r="60" spans="1:5" ht="14.25" x14ac:dyDescent="0.2">
      <c r="A60" s="23" t="s">
        <v>431</v>
      </c>
      <c r="B60" s="23"/>
      <c r="C60" s="65">
        <v>1</v>
      </c>
      <c r="D60" s="23"/>
      <c r="E60" s="62">
        <v>91</v>
      </c>
    </row>
    <row r="61" spans="1:5" ht="14.25" x14ac:dyDescent="0.2">
      <c r="A61" s="23" t="s">
        <v>432</v>
      </c>
      <c r="B61" s="23"/>
      <c r="C61" s="65">
        <v>2</v>
      </c>
      <c r="D61" s="23"/>
      <c r="E61" s="62">
        <v>96</v>
      </c>
    </row>
    <row r="62" spans="1:5" ht="14.25" x14ac:dyDescent="0.2">
      <c r="A62" s="23" t="s">
        <v>433</v>
      </c>
      <c r="B62" s="23"/>
      <c r="C62" s="65">
        <v>18</v>
      </c>
      <c r="D62" s="23"/>
      <c r="E62" s="62">
        <v>216</v>
      </c>
    </row>
    <row r="63" spans="1:5" ht="14.25" x14ac:dyDescent="0.2">
      <c r="A63" s="23" t="s">
        <v>434</v>
      </c>
      <c r="B63" s="23"/>
      <c r="C63" s="65">
        <v>1</v>
      </c>
      <c r="D63" s="23"/>
      <c r="E63" s="62">
        <v>1210</v>
      </c>
    </row>
    <row r="64" spans="1:5" ht="14.25" x14ac:dyDescent="0.2">
      <c r="A64" s="23" t="s">
        <v>435</v>
      </c>
      <c r="B64" s="23"/>
      <c r="C64" s="65">
        <v>6</v>
      </c>
      <c r="D64" s="23"/>
      <c r="E64" s="62">
        <v>70</v>
      </c>
    </row>
    <row r="65" spans="1:5" ht="14.25" x14ac:dyDescent="0.2">
      <c r="A65" s="23" t="s">
        <v>436</v>
      </c>
      <c r="B65" s="23"/>
      <c r="C65" s="65">
        <v>2</v>
      </c>
      <c r="D65" s="23"/>
      <c r="E65" s="62">
        <v>120</v>
      </c>
    </row>
    <row r="66" spans="1:5" ht="14.25" x14ac:dyDescent="0.2">
      <c r="A66" s="23" t="s">
        <v>437</v>
      </c>
      <c r="B66" s="23"/>
      <c r="C66" s="65">
        <v>5</v>
      </c>
      <c r="D66" s="23"/>
      <c r="E66" s="62">
        <v>500</v>
      </c>
    </row>
    <row r="67" spans="1:5" ht="14.25" x14ac:dyDescent="0.2">
      <c r="A67" s="23" t="s">
        <v>438</v>
      </c>
      <c r="B67" s="23"/>
      <c r="C67" s="65">
        <v>1</v>
      </c>
      <c r="D67" s="23"/>
      <c r="E67" s="62">
        <v>280</v>
      </c>
    </row>
    <row r="68" spans="1:5" ht="14.25" x14ac:dyDescent="0.2">
      <c r="A68" s="23" t="s">
        <v>439</v>
      </c>
      <c r="B68" s="23"/>
      <c r="C68" s="65">
        <v>2</v>
      </c>
      <c r="D68" s="23"/>
      <c r="E68" s="62">
        <v>440</v>
      </c>
    </row>
    <row r="69" spans="1:5" ht="14.25" x14ac:dyDescent="0.2">
      <c r="A69" s="23" t="s">
        <v>440</v>
      </c>
      <c r="B69" s="23"/>
      <c r="C69" s="65">
        <v>3</v>
      </c>
      <c r="D69" s="23"/>
      <c r="E69" s="62">
        <v>670</v>
      </c>
    </row>
    <row r="70" spans="1:5" ht="14.25" x14ac:dyDescent="0.2">
      <c r="A70" s="23" t="s">
        <v>441</v>
      </c>
      <c r="B70" s="23"/>
      <c r="C70" s="65">
        <v>2</v>
      </c>
      <c r="D70" s="23"/>
      <c r="E70" s="62">
        <v>710</v>
      </c>
    </row>
    <row r="71" spans="1:5" ht="14.25" x14ac:dyDescent="0.2">
      <c r="A71" s="23" t="s">
        <v>442</v>
      </c>
      <c r="B71" s="23"/>
      <c r="C71" s="65">
        <v>2</v>
      </c>
      <c r="D71" s="23"/>
      <c r="E71" s="62">
        <v>710</v>
      </c>
    </row>
    <row r="72" spans="1:5" ht="14.25" x14ac:dyDescent="0.2">
      <c r="A72" s="23" t="s">
        <v>443</v>
      </c>
      <c r="B72" s="23"/>
      <c r="C72" s="65">
        <v>21</v>
      </c>
      <c r="D72" s="23"/>
      <c r="E72" s="62">
        <v>1470</v>
      </c>
    </row>
    <row r="73" spans="1:5" ht="14.25" x14ac:dyDescent="0.2">
      <c r="A73" s="23" t="s">
        <v>444</v>
      </c>
      <c r="B73" s="23"/>
      <c r="C73" s="65">
        <v>1</v>
      </c>
      <c r="D73" s="23"/>
      <c r="E73" s="62">
        <v>110</v>
      </c>
    </row>
    <row r="74" spans="1:5" ht="14.25" x14ac:dyDescent="0.2">
      <c r="A74" s="23" t="s">
        <v>445</v>
      </c>
      <c r="B74" s="23"/>
      <c r="C74" s="65">
        <v>1</v>
      </c>
      <c r="D74" s="23"/>
      <c r="E74" s="62">
        <v>250</v>
      </c>
    </row>
    <row r="75" spans="1:5" ht="14.25" x14ac:dyDescent="0.2">
      <c r="A75" s="23" t="s">
        <v>446</v>
      </c>
      <c r="B75" s="23"/>
      <c r="C75" s="65">
        <v>1</v>
      </c>
      <c r="D75" s="23"/>
      <c r="E75" s="62">
        <v>130</v>
      </c>
    </row>
    <row r="76" spans="1:5" ht="14.25" x14ac:dyDescent="0.2">
      <c r="A76" s="23" t="s">
        <v>447</v>
      </c>
      <c r="B76" s="23"/>
      <c r="C76" s="65">
        <v>2</v>
      </c>
      <c r="D76" s="23"/>
      <c r="E76" s="62">
        <v>440</v>
      </c>
    </row>
    <row r="77" spans="1:5" ht="14.25" x14ac:dyDescent="0.2">
      <c r="A77" s="23" t="s">
        <v>448</v>
      </c>
      <c r="B77" s="23"/>
      <c r="C77" s="65">
        <v>1</v>
      </c>
      <c r="D77" s="23"/>
      <c r="E77" s="62">
        <v>450</v>
      </c>
    </row>
    <row r="78" spans="1:5" ht="14.25" x14ac:dyDescent="0.2">
      <c r="A78" s="23" t="s">
        <v>449</v>
      </c>
      <c r="B78" s="23"/>
      <c r="C78" s="65">
        <v>1</v>
      </c>
      <c r="D78" s="23"/>
      <c r="E78" s="62">
        <v>2700</v>
      </c>
    </row>
    <row r="79" spans="1:5" ht="14.25" x14ac:dyDescent="0.2">
      <c r="A79" s="23" t="s">
        <v>450</v>
      </c>
      <c r="B79" s="23"/>
      <c r="C79" s="65">
        <v>1</v>
      </c>
      <c r="D79" s="23"/>
      <c r="E79" s="62">
        <v>1240</v>
      </c>
    </row>
    <row r="80" spans="1:5" ht="14.25" x14ac:dyDescent="0.2">
      <c r="A80" s="23" t="s">
        <v>451</v>
      </c>
      <c r="B80" s="23"/>
      <c r="C80" s="65">
        <v>1</v>
      </c>
      <c r="D80" s="23"/>
      <c r="E80" s="62">
        <v>900</v>
      </c>
    </row>
    <row r="81" spans="1:5" ht="14.25" x14ac:dyDescent="0.2">
      <c r="A81" s="23" t="s">
        <v>452</v>
      </c>
      <c r="B81" s="23"/>
      <c r="C81" s="65">
        <v>1</v>
      </c>
      <c r="D81" s="23"/>
      <c r="E81" s="62">
        <v>180</v>
      </c>
    </row>
    <row r="82" spans="1:5" ht="14.25" x14ac:dyDescent="0.2">
      <c r="A82" s="23" t="s">
        <v>453</v>
      </c>
      <c r="B82" s="23"/>
      <c r="C82" s="65">
        <v>1</v>
      </c>
      <c r="D82" s="23"/>
      <c r="E82" s="62">
        <v>100</v>
      </c>
    </row>
    <row r="83" spans="1:5" ht="14.25" x14ac:dyDescent="0.2">
      <c r="A83" s="23" t="s">
        <v>454</v>
      </c>
      <c r="B83" s="23"/>
      <c r="C83" s="65">
        <v>4</v>
      </c>
      <c r="D83" s="23"/>
      <c r="E83" s="62">
        <v>160</v>
      </c>
    </row>
    <row r="84" spans="1:5" ht="14.25" x14ac:dyDescent="0.2">
      <c r="A84" s="23" t="s">
        <v>455</v>
      </c>
      <c r="B84" s="23"/>
      <c r="C84" s="65">
        <v>1</v>
      </c>
      <c r="D84" s="23"/>
      <c r="E84" s="62">
        <v>100</v>
      </c>
    </row>
    <row r="85" spans="1:5" ht="14.25" x14ac:dyDescent="0.2">
      <c r="A85" s="23" t="s">
        <v>456</v>
      </c>
      <c r="B85" s="23"/>
      <c r="C85" s="65">
        <v>1</v>
      </c>
      <c r="D85" s="23"/>
      <c r="E85" s="62">
        <v>350</v>
      </c>
    </row>
    <row r="86" spans="1:5" ht="14.25" x14ac:dyDescent="0.2">
      <c r="A86" s="23" t="s">
        <v>457</v>
      </c>
      <c r="B86" s="23"/>
      <c r="C86" s="65">
        <v>2</v>
      </c>
      <c r="D86" s="23"/>
      <c r="E86" s="62">
        <v>380</v>
      </c>
    </row>
    <row r="87" spans="1:5" ht="14.25" x14ac:dyDescent="0.2">
      <c r="A87" s="23" t="s">
        <v>458</v>
      </c>
      <c r="B87" s="23"/>
      <c r="C87" s="65">
        <v>1</v>
      </c>
      <c r="D87" s="23"/>
      <c r="E87" s="62">
        <v>1100</v>
      </c>
    </row>
    <row r="88" spans="1:5" ht="14.25" x14ac:dyDescent="0.2">
      <c r="A88" s="23" t="s">
        <v>459</v>
      </c>
      <c r="B88" s="23"/>
      <c r="C88" s="65">
        <v>1</v>
      </c>
      <c r="D88" s="23"/>
      <c r="E88" s="62">
        <v>180</v>
      </c>
    </row>
    <row r="89" spans="1:5" ht="14.25" x14ac:dyDescent="0.2">
      <c r="A89" s="23" t="s">
        <v>460</v>
      </c>
      <c r="B89" s="23"/>
      <c r="C89" s="65">
        <v>1</v>
      </c>
      <c r="D89" s="23"/>
      <c r="E89" s="62">
        <v>70</v>
      </c>
    </row>
    <row r="90" spans="1:5" ht="14.25" x14ac:dyDescent="0.2">
      <c r="A90" s="23" t="s">
        <v>461</v>
      </c>
      <c r="B90" s="23"/>
      <c r="C90" s="65">
        <v>6</v>
      </c>
      <c r="D90" s="23"/>
      <c r="E90" s="62">
        <v>120</v>
      </c>
    </row>
    <row r="91" spans="1:5" ht="14.25" x14ac:dyDescent="0.2">
      <c r="A91" s="23" t="s">
        <v>462</v>
      </c>
      <c r="B91" s="23"/>
      <c r="C91" s="65">
        <v>3</v>
      </c>
      <c r="D91" s="23"/>
      <c r="E91" s="62">
        <v>600</v>
      </c>
    </row>
    <row r="92" spans="1:5" ht="14.25" x14ac:dyDescent="0.2">
      <c r="A92" s="23" t="s">
        <v>463</v>
      </c>
      <c r="B92" s="23"/>
      <c r="C92" s="65">
        <v>1</v>
      </c>
      <c r="D92" s="23"/>
      <c r="E92" s="62">
        <v>130</v>
      </c>
    </row>
    <row r="93" spans="1:5" ht="14.25" x14ac:dyDescent="0.2">
      <c r="A93" s="23" t="s">
        <v>464</v>
      </c>
      <c r="B93" s="23"/>
      <c r="C93" s="65">
        <v>1</v>
      </c>
      <c r="D93" s="23"/>
      <c r="E93" s="62">
        <v>435</v>
      </c>
    </row>
    <row r="94" spans="1:5" ht="14.25" x14ac:dyDescent="0.2">
      <c r="A94" s="23" t="s">
        <v>465</v>
      </c>
      <c r="B94" s="23"/>
      <c r="C94" s="65">
        <v>2</v>
      </c>
      <c r="D94" s="23"/>
      <c r="E94" s="62">
        <v>7600</v>
      </c>
    </row>
    <row r="95" spans="1:5" ht="14.25" x14ac:dyDescent="0.2">
      <c r="A95" s="23" t="s">
        <v>466</v>
      </c>
      <c r="B95" s="23"/>
      <c r="C95" s="65">
        <v>3.88</v>
      </c>
      <c r="D95" s="23"/>
      <c r="E95" s="62">
        <v>329.8</v>
      </c>
    </row>
    <row r="96" spans="1:5" ht="14.25" x14ac:dyDescent="0.2">
      <c r="A96" s="23" t="s">
        <v>467</v>
      </c>
      <c r="B96" s="23"/>
      <c r="C96" s="65">
        <v>1</v>
      </c>
      <c r="D96" s="23"/>
      <c r="E96" s="62">
        <v>95</v>
      </c>
    </row>
    <row r="97" spans="1:5" ht="14.25" x14ac:dyDescent="0.2">
      <c r="A97" s="23" t="s">
        <v>468</v>
      </c>
      <c r="B97" s="23"/>
      <c r="C97" s="65">
        <v>180</v>
      </c>
      <c r="D97" s="23"/>
      <c r="E97" s="62">
        <v>360</v>
      </c>
    </row>
    <row r="98" spans="1:5" ht="14.25" x14ac:dyDescent="0.2">
      <c r="A98" s="23" t="s">
        <v>469</v>
      </c>
      <c r="B98" s="23"/>
      <c r="C98" s="65">
        <v>1.4999999999999999E-2</v>
      </c>
      <c r="D98" s="23"/>
      <c r="E98" s="62">
        <v>60</v>
      </c>
    </row>
    <row r="99" spans="1:5" ht="14.25" x14ac:dyDescent="0.2">
      <c r="A99" s="23" t="s">
        <v>470</v>
      </c>
      <c r="B99" s="23"/>
      <c r="C99" s="65">
        <v>13.29</v>
      </c>
      <c r="D99" s="23"/>
      <c r="E99" s="62">
        <v>2524.25</v>
      </c>
    </row>
    <row r="100" spans="1:5" ht="14.25" x14ac:dyDescent="0.2">
      <c r="A100" s="23" t="s">
        <v>471</v>
      </c>
      <c r="B100" s="23"/>
      <c r="C100" s="65">
        <v>150</v>
      </c>
      <c r="D100" s="23"/>
      <c r="E100" s="62">
        <v>255</v>
      </c>
    </row>
    <row r="101" spans="1:5" ht="14.25" x14ac:dyDescent="0.2">
      <c r="A101" s="23" t="s">
        <v>472</v>
      </c>
      <c r="B101" s="23"/>
      <c r="C101" s="65">
        <v>220</v>
      </c>
      <c r="D101" s="23"/>
      <c r="E101" s="62">
        <v>925</v>
      </c>
    </row>
    <row r="102" spans="1:5" ht="14.25" x14ac:dyDescent="0.2">
      <c r="A102" s="23" t="s">
        <v>473</v>
      </c>
      <c r="B102" s="23"/>
      <c r="C102" s="65">
        <v>1</v>
      </c>
      <c r="D102" s="23"/>
      <c r="E102" s="62">
        <v>21</v>
      </c>
    </row>
    <row r="103" spans="1:5" ht="14.25" x14ac:dyDescent="0.2">
      <c r="A103" s="23" t="s">
        <v>474</v>
      </c>
      <c r="B103" s="23"/>
      <c r="C103" s="65">
        <v>1</v>
      </c>
      <c r="D103" s="23"/>
      <c r="E103" s="62">
        <v>60</v>
      </c>
    </row>
    <row r="104" spans="1:5" ht="14.25" x14ac:dyDescent="0.2">
      <c r="A104" s="23"/>
      <c r="B104" s="23"/>
      <c r="C104" s="65"/>
      <c r="D104" s="23"/>
      <c r="E104" s="62"/>
    </row>
    <row r="105" spans="1:5" ht="14.25" x14ac:dyDescent="0.2">
      <c r="A105" s="128" t="s">
        <v>502</v>
      </c>
      <c r="B105" s="23"/>
      <c r="C105" s="65"/>
      <c r="D105" s="23"/>
      <c r="E105" s="127">
        <f>E106+E107+E108+E109+E110+E111+E112+E113+E114+E115+E116+E117+E118+E119+E120+E121+E122+E123+E124+E125+E126+E127+E128+E129</f>
        <v>171333</v>
      </c>
    </row>
    <row r="106" spans="1:5" ht="14.25" x14ac:dyDescent="0.2">
      <c r="A106" s="23" t="s">
        <v>503</v>
      </c>
      <c r="B106" s="23"/>
      <c r="C106" s="65">
        <v>22</v>
      </c>
      <c r="D106" s="23"/>
      <c r="E106" s="62">
        <v>11600</v>
      </c>
    </row>
    <row r="107" spans="1:5" ht="14.25" x14ac:dyDescent="0.2">
      <c r="A107" s="23" t="s">
        <v>504</v>
      </c>
      <c r="B107" s="23"/>
      <c r="C107" s="65">
        <v>10</v>
      </c>
      <c r="D107" s="23"/>
      <c r="E107" s="62">
        <v>6000</v>
      </c>
    </row>
    <row r="108" spans="1:5" ht="14.25" x14ac:dyDescent="0.2">
      <c r="A108" s="23" t="s">
        <v>505</v>
      </c>
      <c r="B108" s="23"/>
      <c r="C108" s="65">
        <v>20</v>
      </c>
      <c r="D108" s="23"/>
      <c r="E108" s="62">
        <v>24000</v>
      </c>
    </row>
    <row r="109" spans="1:5" ht="14.25" x14ac:dyDescent="0.2">
      <c r="A109" s="23" t="s">
        <v>506</v>
      </c>
      <c r="B109" s="23"/>
      <c r="C109" s="65">
        <v>20</v>
      </c>
      <c r="D109" s="23"/>
      <c r="E109" s="62">
        <v>10000</v>
      </c>
    </row>
    <row r="110" spans="1:5" ht="14.25" x14ac:dyDescent="0.2">
      <c r="A110" s="23" t="s">
        <v>507</v>
      </c>
      <c r="B110" s="23"/>
      <c r="C110" s="65">
        <v>2</v>
      </c>
      <c r="D110" s="23"/>
      <c r="E110" s="62">
        <v>5200</v>
      </c>
    </row>
    <row r="111" spans="1:5" ht="14.25" x14ac:dyDescent="0.2">
      <c r="A111" s="23" t="s">
        <v>508</v>
      </c>
      <c r="B111" s="23"/>
      <c r="C111" s="65">
        <v>14</v>
      </c>
      <c r="D111" s="23"/>
      <c r="E111" s="62">
        <v>9800</v>
      </c>
    </row>
    <row r="112" spans="1:5" ht="14.25" x14ac:dyDescent="0.2">
      <c r="A112" s="23" t="s">
        <v>509</v>
      </c>
      <c r="B112" s="23"/>
      <c r="C112" s="65">
        <v>1</v>
      </c>
      <c r="D112" s="23"/>
      <c r="E112" s="62">
        <v>1090</v>
      </c>
    </row>
    <row r="113" spans="1:5" ht="14.25" x14ac:dyDescent="0.2">
      <c r="A113" s="23" t="s">
        <v>510</v>
      </c>
      <c r="B113" s="23"/>
      <c r="C113" s="65">
        <v>11</v>
      </c>
      <c r="D113" s="23"/>
      <c r="E113" s="62">
        <v>7700</v>
      </c>
    </row>
    <row r="114" spans="1:5" ht="14.25" x14ac:dyDescent="0.2">
      <c r="A114" s="23" t="s">
        <v>511</v>
      </c>
      <c r="B114" s="23"/>
      <c r="C114" s="65">
        <v>9</v>
      </c>
      <c r="D114" s="23"/>
      <c r="E114" s="62">
        <v>4500</v>
      </c>
    </row>
    <row r="115" spans="1:5" ht="14.25" x14ac:dyDescent="0.2">
      <c r="A115" s="23" t="s">
        <v>512</v>
      </c>
      <c r="B115" s="23"/>
      <c r="C115" s="65">
        <v>8</v>
      </c>
      <c r="D115" s="23"/>
      <c r="E115" s="62">
        <v>4800</v>
      </c>
    </row>
    <row r="116" spans="1:5" ht="14.25" x14ac:dyDescent="0.2">
      <c r="A116" s="23" t="s">
        <v>513</v>
      </c>
      <c r="B116" s="23"/>
      <c r="C116" s="65">
        <v>4</v>
      </c>
      <c r="D116" s="23"/>
      <c r="E116" s="62">
        <v>3200</v>
      </c>
    </row>
    <row r="117" spans="1:5" ht="14.25" x14ac:dyDescent="0.2">
      <c r="A117" s="23" t="s">
        <v>514</v>
      </c>
      <c r="B117" s="23"/>
      <c r="C117" s="65">
        <v>20</v>
      </c>
      <c r="D117" s="23"/>
      <c r="E117" s="62">
        <v>3400</v>
      </c>
    </row>
    <row r="118" spans="1:5" ht="14.25" x14ac:dyDescent="0.2">
      <c r="A118" s="23" t="s">
        <v>515</v>
      </c>
      <c r="B118" s="23"/>
      <c r="C118" s="65">
        <v>20</v>
      </c>
      <c r="D118" s="23"/>
      <c r="E118" s="62">
        <v>1055</v>
      </c>
    </row>
    <row r="119" spans="1:5" ht="14.25" x14ac:dyDescent="0.2">
      <c r="A119" s="23" t="s">
        <v>516</v>
      </c>
      <c r="B119" s="23"/>
      <c r="C119" s="65">
        <v>12</v>
      </c>
      <c r="D119" s="23"/>
      <c r="E119" s="62">
        <v>4200</v>
      </c>
    </row>
    <row r="120" spans="1:5" ht="14.25" x14ac:dyDescent="0.2">
      <c r="A120" s="23" t="s">
        <v>517</v>
      </c>
      <c r="B120" s="23"/>
      <c r="C120" s="65">
        <v>4</v>
      </c>
      <c r="D120" s="23"/>
      <c r="E120" s="62">
        <v>1000</v>
      </c>
    </row>
    <row r="121" spans="1:5" ht="14.25" x14ac:dyDescent="0.2">
      <c r="A121" s="23" t="s">
        <v>518</v>
      </c>
      <c r="B121" s="23"/>
      <c r="C121" s="65">
        <v>13</v>
      </c>
      <c r="D121" s="23"/>
      <c r="E121" s="62">
        <v>4160</v>
      </c>
    </row>
    <row r="122" spans="1:5" ht="14.25" x14ac:dyDescent="0.2">
      <c r="A122" s="23" t="s">
        <v>519</v>
      </c>
      <c r="B122" s="23"/>
      <c r="C122" s="65">
        <v>10</v>
      </c>
      <c r="D122" s="23"/>
      <c r="E122" s="62">
        <v>3200</v>
      </c>
    </row>
    <row r="123" spans="1:5" ht="14.25" x14ac:dyDescent="0.2">
      <c r="A123" s="23" t="s">
        <v>520</v>
      </c>
      <c r="B123" s="23"/>
      <c r="C123" s="65">
        <v>7</v>
      </c>
      <c r="D123" s="23"/>
      <c r="E123" s="62">
        <v>1260</v>
      </c>
    </row>
    <row r="124" spans="1:5" ht="14.25" x14ac:dyDescent="0.2">
      <c r="A124" s="23" t="s">
        <v>521</v>
      </c>
      <c r="B124" s="23"/>
      <c r="C124" s="65">
        <v>40</v>
      </c>
      <c r="D124" s="23"/>
      <c r="E124" s="62">
        <v>18000</v>
      </c>
    </row>
    <row r="125" spans="1:5" ht="14.25" x14ac:dyDescent="0.2">
      <c r="A125" s="23" t="s">
        <v>522</v>
      </c>
      <c r="B125" s="23"/>
      <c r="C125" s="65">
        <v>40</v>
      </c>
      <c r="D125" s="23"/>
      <c r="E125" s="62">
        <v>11000</v>
      </c>
    </row>
    <row r="126" spans="1:5" ht="14.25" x14ac:dyDescent="0.2">
      <c r="A126" s="23" t="s">
        <v>523</v>
      </c>
      <c r="B126" s="23"/>
      <c r="C126" s="65">
        <v>60</v>
      </c>
      <c r="D126" s="23"/>
      <c r="E126" s="62">
        <v>5000</v>
      </c>
    </row>
    <row r="127" spans="1:5" ht="14.25" x14ac:dyDescent="0.2">
      <c r="A127" s="23" t="s">
        <v>524</v>
      </c>
      <c r="B127" s="23"/>
      <c r="C127" s="65">
        <v>50</v>
      </c>
      <c r="D127" s="23"/>
      <c r="E127" s="62">
        <v>400</v>
      </c>
    </row>
    <row r="128" spans="1:5" ht="14.25" x14ac:dyDescent="0.2">
      <c r="A128" s="23" t="s">
        <v>525</v>
      </c>
      <c r="B128" s="23"/>
      <c r="C128" s="65">
        <v>7</v>
      </c>
      <c r="D128" s="23"/>
      <c r="E128" s="62">
        <v>11868</v>
      </c>
    </row>
    <row r="129" spans="1:5" ht="14.25" x14ac:dyDescent="0.2">
      <c r="A129" s="23" t="s">
        <v>526</v>
      </c>
      <c r="B129" s="23"/>
      <c r="C129" s="65">
        <v>23</v>
      </c>
      <c r="D129" s="23"/>
      <c r="E129" s="62">
        <v>18900</v>
      </c>
    </row>
    <row r="130" spans="1:5" ht="14.25" x14ac:dyDescent="0.2">
      <c r="A130" s="23"/>
      <c r="B130" s="23"/>
      <c r="C130" s="65">
        <f>SUM(C106:C129)</f>
        <v>427</v>
      </c>
      <c r="D130" s="23"/>
      <c r="E130" s="62"/>
    </row>
    <row r="131" spans="1:5" ht="14.25" x14ac:dyDescent="0.2">
      <c r="A131" s="128" t="s">
        <v>527</v>
      </c>
      <c r="B131" s="23"/>
      <c r="C131" s="65"/>
      <c r="D131" s="23"/>
      <c r="E131" s="127">
        <v>6092.35</v>
      </c>
    </row>
    <row r="132" spans="1:5" ht="14.25" x14ac:dyDescent="0.2">
      <c r="A132" s="23" t="s">
        <v>528</v>
      </c>
      <c r="B132" s="23"/>
      <c r="C132" s="65">
        <v>5</v>
      </c>
      <c r="D132" s="23"/>
      <c r="E132" s="62">
        <v>47.5</v>
      </c>
    </row>
    <row r="133" spans="1:5" ht="14.25" x14ac:dyDescent="0.2">
      <c r="A133" s="23" t="s">
        <v>529</v>
      </c>
      <c r="B133" s="23"/>
      <c r="C133" s="65">
        <v>10</v>
      </c>
      <c r="D133" s="23"/>
      <c r="E133" s="62">
        <v>418</v>
      </c>
    </row>
    <row r="134" spans="1:5" ht="14.25" x14ac:dyDescent="0.2">
      <c r="A134" s="23" t="s">
        <v>530</v>
      </c>
      <c r="B134" s="23"/>
      <c r="C134" s="65">
        <v>5</v>
      </c>
      <c r="D134" s="23"/>
      <c r="E134" s="62">
        <v>128.25</v>
      </c>
    </row>
    <row r="135" spans="1:5" ht="14.25" x14ac:dyDescent="0.2">
      <c r="A135" s="23" t="s">
        <v>531</v>
      </c>
      <c r="B135" s="23"/>
      <c r="C135" s="65">
        <v>1</v>
      </c>
      <c r="D135" s="23"/>
      <c r="E135" s="62">
        <v>23.75</v>
      </c>
    </row>
    <row r="136" spans="1:5" ht="14.25" x14ac:dyDescent="0.2">
      <c r="A136" s="23" t="s">
        <v>532</v>
      </c>
      <c r="B136" s="23"/>
      <c r="C136" s="65">
        <v>1</v>
      </c>
      <c r="D136" s="23"/>
      <c r="E136" s="62">
        <v>133</v>
      </c>
    </row>
    <row r="137" spans="1:5" ht="14.25" x14ac:dyDescent="0.2">
      <c r="A137" s="23" t="s">
        <v>533</v>
      </c>
      <c r="B137" s="23"/>
      <c r="C137" s="65">
        <v>3</v>
      </c>
      <c r="D137" s="23"/>
      <c r="E137" s="62">
        <v>57</v>
      </c>
    </row>
    <row r="138" spans="1:5" ht="14.25" x14ac:dyDescent="0.2">
      <c r="A138" s="23" t="s">
        <v>534</v>
      </c>
      <c r="B138" s="23"/>
      <c r="C138" s="65">
        <v>3</v>
      </c>
      <c r="D138" s="23"/>
      <c r="E138" s="62">
        <v>80.75</v>
      </c>
    </row>
    <row r="139" spans="1:5" ht="14.25" x14ac:dyDescent="0.2">
      <c r="A139" s="23" t="s">
        <v>535</v>
      </c>
      <c r="B139" s="23"/>
      <c r="C139" s="65">
        <v>50</v>
      </c>
      <c r="D139" s="23"/>
      <c r="E139" s="62">
        <v>375.25</v>
      </c>
    </row>
    <row r="140" spans="1:5" ht="14.25" x14ac:dyDescent="0.2">
      <c r="A140" s="23" t="s">
        <v>536</v>
      </c>
      <c r="B140" s="23"/>
      <c r="C140" s="65">
        <v>10</v>
      </c>
      <c r="D140" s="23"/>
      <c r="E140" s="62">
        <v>76</v>
      </c>
    </row>
    <row r="141" spans="1:5" ht="14.25" x14ac:dyDescent="0.2">
      <c r="A141" s="23" t="s">
        <v>537</v>
      </c>
      <c r="B141" s="23"/>
      <c r="C141" s="65">
        <v>300</v>
      </c>
      <c r="D141" s="23"/>
      <c r="E141" s="62">
        <v>342</v>
      </c>
    </row>
    <row r="142" spans="1:5" ht="14.25" x14ac:dyDescent="0.2">
      <c r="A142" s="23" t="s">
        <v>538</v>
      </c>
      <c r="B142" s="23"/>
      <c r="C142" s="65">
        <v>20</v>
      </c>
      <c r="D142" s="23"/>
      <c r="E142" s="62">
        <v>1290.0999999999999</v>
      </c>
    </row>
    <row r="143" spans="1:5" ht="14.25" x14ac:dyDescent="0.2">
      <c r="A143" s="23" t="s">
        <v>539</v>
      </c>
      <c r="B143" s="23"/>
      <c r="C143" s="65">
        <v>5</v>
      </c>
      <c r="D143" s="23"/>
      <c r="E143" s="62">
        <v>237.5</v>
      </c>
    </row>
    <row r="144" spans="1:5" ht="14.25" x14ac:dyDescent="0.2">
      <c r="A144" s="23" t="s">
        <v>540</v>
      </c>
      <c r="B144" s="23"/>
      <c r="C144" s="65">
        <v>3</v>
      </c>
      <c r="D144" s="23"/>
      <c r="E144" s="62">
        <v>222.3</v>
      </c>
    </row>
    <row r="145" spans="1:5" ht="14.25" x14ac:dyDescent="0.2">
      <c r="A145" s="23" t="s">
        <v>541</v>
      </c>
      <c r="B145" s="23"/>
      <c r="C145" s="65">
        <v>2</v>
      </c>
      <c r="D145" s="23"/>
      <c r="E145" s="62">
        <v>266</v>
      </c>
    </row>
    <row r="146" spans="1:5" ht="14.25" x14ac:dyDescent="0.2">
      <c r="A146" s="23" t="s">
        <v>542</v>
      </c>
      <c r="B146" s="23"/>
      <c r="C146" s="65">
        <v>2</v>
      </c>
      <c r="D146" s="23"/>
      <c r="E146" s="62">
        <v>41.8</v>
      </c>
    </row>
    <row r="147" spans="1:5" ht="14.25" x14ac:dyDescent="0.2">
      <c r="A147" s="23" t="s">
        <v>543</v>
      </c>
      <c r="B147" s="23"/>
      <c r="C147" s="65">
        <v>95</v>
      </c>
      <c r="D147" s="23"/>
      <c r="E147" s="62">
        <v>1754.65</v>
      </c>
    </row>
    <row r="148" spans="1:5" ht="14.25" x14ac:dyDescent="0.2">
      <c r="A148" s="23" t="s">
        <v>544</v>
      </c>
      <c r="B148" s="23"/>
      <c r="C148" s="65">
        <v>5</v>
      </c>
      <c r="D148" s="23"/>
      <c r="E148" s="62">
        <v>28.5</v>
      </c>
    </row>
    <row r="149" spans="1:5" ht="14.25" x14ac:dyDescent="0.2">
      <c r="A149" s="23" t="s">
        <v>545</v>
      </c>
      <c r="B149" s="23"/>
      <c r="C149" s="65">
        <v>20</v>
      </c>
      <c r="D149" s="23"/>
      <c r="E149" s="62">
        <v>570</v>
      </c>
    </row>
    <row r="150" spans="1:5" ht="14.25" x14ac:dyDescent="0.2">
      <c r="A150" s="23"/>
      <c r="B150" s="23"/>
      <c r="C150" s="65">
        <f>SUM(C132:C149)</f>
        <v>540</v>
      </c>
      <c r="D150" s="23"/>
      <c r="E150" s="62"/>
    </row>
    <row r="151" spans="1:5" ht="14.25" x14ac:dyDescent="0.2">
      <c r="A151" s="128" t="s">
        <v>546</v>
      </c>
      <c r="B151" s="23"/>
      <c r="C151" s="65"/>
      <c r="D151" s="23"/>
      <c r="E151" s="127">
        <v>105457.13</v>
      </c>
    </row>
    <row r="152" spans="1:5" ht="14.25" x14ac:dyDescent="0.2">
      <c r="A152" s="23" t="s">
        <v>547</v>
      </c>
      <c r="B152" s="23"/>
      <c r="C152" s="65">
        <v>2</v>
      </c>
      <c r="D152" s="23"/>
      <c r="E152" s="62">
        <v>140</v>
      </c>
    </row>
    <row r="153" spans="1:5" ht="14.25" x14ac:dyDescent="0.2">
      <c r="A153" s="23" t="s">
        <v>548</v>
      </c>
      <c r="B153" s="23"/>
      <c r="C153" s="65">
        <v>3</v>
      </c>
      <c r="D153" s="23"/>
      <c r="E153" s="62">
        <v>330</v>
      </c>
    </row>
    <row r="154" spans="1:5" ht="14.25" x14ac:dyDescent="0.2">
      <c r="A154" s="23" t="s">
        <v>549</v>
      </c>
      <c r="B154" s="23"/>
      <c r="C154" s="65">
        <v>2</v>
      </c>
      <c r="D154" s="23"/>
      <c r="E154" s="62">
        <v>918</v>
      </c>
    </row>
    <row r="155" spans="1:5" ht="14.25" x14ac:dyDescent="0.2">
      <c r="A155" s="23" t="s">
        <v>550</v>
      </c>
      <c r="B155" s="23"/>
      <c r="C155" s="65">
        <v>89</v>
      </c>
      <c r="D155" s="23"/>
      <c r="E155" s="62">
        <v>32600.9</v>
      </c>
    </row>
    <row r="156" spans="1:5" ht="14.25" x14ac:dyDescent="0.2">
      <c r="A156" s="23" t="s">
        <v>436</v>
      </c>
      <c r="B156" s="23"/>
      <c r="C156" s="65">
        <v>39</v>
      </c>
      <c r="D156" s="23"/>
      <c r="E156" s="62">
        <v>2253.6999999999998</v>
      </c>
    </row>
    <row r="157" spans="1:5" ht="14.25" x14ac:dyDescent="0.2">
      <c r="A157" s="23" t="s">
        <v>551</v>
      </c>
      <c r="B157" s="23"/>
      <c r="C157" s="65">
        <v>15</v>
      </c>
      <c r="D157" s="23"/>
      <c r="E157" s="62">
        <v>446</v>
      </c>
    </row>
    <row r="158" spans="1:5" ht="14.25" x14ac:dyDescent="0.2">
      <c r="A158" s="23" t="s">
        <v>552</v>
      </c>
      <c r="B158" s="23"/>
      <c r="C158" s="65">
        <v>1000</v>
      </c>
      <c r="D158" s="23"/>
      <c r="E158" s="62">
        <v>4000</v>
      </c>
    </row>
    <row r="159" spans="1:5" ht="14.25" x14ac:dyDescent="0.2">
      <c r="A159" s="23" t="s">
        <v>553</v>
      </c>
      <c r="B159" s="23"/>
      <c r="C159" s="65">
        <v>1</v>
      </c>
      <c r="D159" s="23"/>
      <c r="E159" s="62">
        <v>485</v>
      </c>
    </row>
    <row r="160" spans="1:5" ht="14.25" x14ac:dyDescent="0.2">
      <c r="A160" s="23" t="s">
        <v>554</v>
      </c>
      <c r="B160" s="23"/>
      <c r="C160" s="65">
        <v>20</v>
      </c>
      <c r="D160" s="23"/>
      <c r="E160" s="62">
        <v>980</v>
      </c>
    </row>
    <row r="161" spans="1:5" ht="14.25" x14ac:dyDescent="0.2">
      <c r="A161" s="23" t="s">
        <v>555</v>
      </c>
      <c r="B161" s="23"/>
      <c r="C161" s="65">
        <v>15</v>
      </c>
      <c r="D161" s="23"/>
      <c r="E161" s="62">
        <v>3075</v>
      </c>
    </row>
    <row r="162" spans="1:5" ht="14.25" x14ac:dyDescent="0.2">
      <c r="A162" s="23" t="s">
        <v>556</v>
      </c>
      <c r="B162" s="23"/>
      <c r="C162" s="65">
        <v>1.744</v>
      </c>
      <c r="D162" s="23"/>
      <c r="E162" s="62">
        <v>784.8</v>
      </c>
    </row>
    <row r="163" spans="1:5" ht="14.25" x14ac:dyDescent="0.2">
      <c r="A163" s="23" t="s">
        <v>557</v>
      </c>
      <c r="B163" s="23"/>
      <c r="C163" s="65">
        <v>1.5</v>
      </c>
      <c r="D163" s="23"/>
      <c r="E163" s="62">
        <v>150</v>
      </c>
    </row>
    <row r="164" spans="1:5" ht="14.25" x14ac:dyDescent="0.2">
      <c r="A164" s="23" t="s">
        <v>558</v>
      </c>
      <c r="B164" s="23"/>
      <c r="C164" s="65">
        <v>3</v>
      </c>
      <c r="D164" s="23"/>
      <c r="E164" s="62">
        <v>180</v>
      </c>
    </row>
    <row r="165" spans="1:5" ht="14.25" x14ac:dyDescent="0.2">
      <c r="A165" s="23" t="s">
        <v>559</v>
      </c>
      <c r="B165" s="23"/>
      <c r="C165" s="65">
        <v>2</v>
      </c>
      <c r="D165" s="23"/>
      <c r="E165" s="62">
        <v>50</v>
      </c>
    </row>
    <row r="166" spans="1:5" ht="14.25" x14ac:dyDescent="0.2">
      <c r="A166" s="23" t="s">
        <v>560</v>
      </c>
      <c r="B166" s="23"/>
      <c r="C166" s="65">
        <v>18</v>
      </c>
      <c r="D166" s="23"/>
      <c r="E166" s="62">
        <v>360</v>
      </c>
    </row>
    <row r="167" spans="1:5" ht="14.25" x14ac:dyDescent="0.2">
      <c r="A167" s="23" t="s">
        <v>561</v>
      </c>
      <c r="B167" s="23"/>
      <c r="C167" s="65">
        <v>1</v>
      </c>
      <c r="D167" s="23"/>
      <c r="E167" s="62">
        <v>780</v>
      </c>
    </row>
    <row r="168" spans="1:5" ht="14.25" x14ac:dyDescent="0.2">
      <c r="A168" s="23" t="s">
        <v>562</v>
      </c>
      <c r="B168" s="23"/>
      <c r="C168" s="65">
        <v>4</v>
      </c>
      <c r="D168" s="23"/>
      <c r="E168" s="62">
        <v>100</v>
      </c>
    </row>
    <row r="169" spans="1:5" ht="14.25" x14ac:dyDescent="0.2">
      <c r="A169" s="23" t="s">
        <v>563</v>
      </c>
      <c r="B169" s="23"/>
      <c r="C169" s="65">
        <v>2</v>
      </c>
      <c r="D169" s="23"/>
      <c r="E169" s="62">
        <v>745</v>
      </c>
    </row>
    <row r="170" spans="1:5" ht="14.25" x14ac:dyDescent="0.2">
      <c r="A170" s="23" t="s">
        <v>564</v>
      </c>
      <c r="B170" s="23"/>
      <c r="C170" s="65">
        <v>1</v>
      </c>
      <c r="D170" s="23"/>
      <c r="E170" s="62">
        <v>620</v>
      </c>
    </row>
    <row r="171" spans="1:5" ht="14.25" x14ac:dyDescent="0.2">
      <c r="A171" s="23" t="s">
        <v>565</v>
      </c>
      <c r="B171" s="23"/>
      <c r="C171" s="65">
        <v>1</v>
      </c>
      <c r="D171" s="23"/>
      <c r="E171" s="62">
        <v>250</v>
      </c>
    </row>
    <row r="172" spans="1:5" ht="14.25" x14ac:dyDescent="0.2">
      <c r="A172" s="23" t="s">
        <v>566</v>
      </c>
      <c r="B172" s="23"/>
      <c r="C172" s="65">
        <v>2</v>
      </c>
      <c r="D172" s="23"/>
      <c r="E172" s="62">
        <v>399</v>
      </c>
    </row>
    <row r="173" spans="1:5" ht="14.25" x14ac:dyDescent="0.2">
      <c r="A173" s="23" t="s">
        <v>567</v>
      </c>
      <c r="B173" s="23"/>
      <c r="C173" s="65">
        <v>1</v>
      </c>
      <c r="D173" s="23"/>
      <c r="E173" s="62">
        <v>26</v>
      </c>
    </row>
    <row r="174" spans="1:5" ht="14.25" x14ac:dyDescent="0.2">
      <c r="A174" s="23" t="s">
        <v>568</v>
      </c>
      <c r="B174" s="23"/>
      <c r="C174" s="65">
        <v>1</v>
      </c>
      <c r="D174" s="23"/>
      <c r="E174" s="62">
        <v>650</v>
      </c>
    </row>
    <row r="175" spans="1:5" ht="14.25" x14ac:dyDescent="0.2">
      <c r="A175" s="23" t="s">
        <v>569</v>
      </c>
      <c r="B175" s="23"/>
      <c r="C175" s="65">
        <v>1</v>
      </c>
      <c r="D175" s="23"/>
      <c r="E175" s="62">
        <v>160</v>
      </c>
    </row>
    <row r="176" spans="1:5" ht="14.25" x14ac:dyDescent="0.2">
      <c r="A176" s="23" t="s">
        <v>570</v>
      </c>
      <c r="B176" s="23"/>
      <c r="C176" s="65">
        <v>8</v>
      </c>
      <c r="D176" s="23"/>
      <c r="E176" s="62">
        <v>128</v>
      </c>
    </row>
    <row r="177" spans="1:5" ht="14.25" x14ac:dyDescent="0.2">
      <c r="A177" s="23" t="s">
        <v>571</v>
      </c>
      <c r="B177" s="23"/>
      <c r="C177" s="65">
        <v>34.9</v>
      </c>
      <c r="D177" s="23"/>
      <c r="E177" s="62">
        <v>1396</v>
      </c>
    </row>
    <row r="178" spans="1:5" ht="14.25" x14ac:dyDescent="0.2">
      <c r="A178" s="23" t="s">
        <v>572</v>
      </c>
      <c r="B178" s="23"/>
      <c r="C178" s="65">
        <v>5</v>
      </c>
      <c r="D178" s="23"/>
      <c r="E178" s="62">
        <v>150.5</v>
      </c>
    </row>
    <row r="179" spans="1:5" ht="14.25" x14ac:dyDescent="0.2">
      <c r="A179" s="23" t="s">
        <v>573</v>
      </c>
      <c r="B179" s="23"/>
      <c r="C179" s="65">
        <v>4</v>
      </c>
      <c r="D179" s="23"/>
      <c r="E179" s="62">
        <v>59.2</v>
      </c>
    </row>
    <row r="180" spans="1:5" ht="14.25" x14ac:dyDescent="0.2">
      <c r="A180" s="23" t="s">
        <v>574</v>
      </c>
      <c r="B180" s="23"/>
      <c r="C180" s="65">
        <v>4</v>
      </c>
      <c r="D180" s="23"/>
      <c r="E180" s="62">
        <v>14</v>
      </c>
    </row>
    <row r="181" spans="1:5" ht="14.25" x14ac:dyDescent="0.2">
      <c r="A181" s="23" t="s">
        <v>575</v>
      </c>
      <c r="B181" s="23"/>
      <c r="C181" s="65">
        <v>20</v>
      </c>
      <c r="D181" s="23"/>
      <c r="E181" s="62">
        <v>24</v>
      </c>
    </row>
    <row r="182" spans="1:5" ht="14.25" x14ac:dyDescent="0.2">
      <c r="A182" s="23" t="s">
        <v>576</v>
      </c>
      <c r="B182" s="23"/>
      <c r="C182" s="65">
        <v>2</v>
      </c>
      <c r="D182" s="23"/>
      <c r="E182" s="62">
        <v>158</v>
      </c>
    </row>
    <row r="183" spans="1:5" ht="14.25" x14ac:dyDescent="0.2">
      <c r="A183" s="23" t="s">
        <v>577</v>
      </c>
      <c r="B183" s="23"/>
      <c r="C183" s="65">
        <v>1</v>
      </c>
      <c r="D183" s="23"/>
      <c r="E183" s="62">
        <v>186.2</v>
      </c>
    </row>
    <row r="184" spans="1:5" ht="14.25" x14ac:dyDescent="0.2">
      <c r="A184" s="23" t="s">
        <v>578</v>
      </c>
      <c r="B184" s="23"/>
      <c r="C184" s="65">
        <v>9</v>
      </c>
      <c r="D184" s="23"/>
      <c r="E184" s="62">
        <v>186.3</v>
      </c>
    </row>
    <row r="185" spans="1:5" ht="14.25" x14ac:dyDescent="0.2">
      <c r="A185" s="23" t="s">
        <v>579</v>
      </c>
      <c r="B185" s="23"/>
      <c r="C185" s="65">
        <v>4</v>
      </c>
      <c r="D185" s="23"/>
      <c r="E185" s="62">
        <v>780</v>
      </c>
    </row>
    <row r="186" spans="1:5" ht="14.25" x14ac:dyDescent="0.2">
      <c r="A186" s="23" t="s">
        <v>580</v>
      </c>
      <c r="B186" s="23"/>
      <c r="C186" s="65">
        <v>25</v>
      </c>
      <c r="D186" s="23"/>
      <c r="E186" s="62">
        <v>137.5</v>
      </c>
    </row>
    <row r="187" spans="1:5" ht="14.25" x14ac:dyDescent="0.2">
      <c r="A187" s="23" t="s">
        <v>581</v>
      </c>
      <c r="B187" s="23"/>
      <c r="C187" s="65">
        <v>2</v>
      </c>
      <c r="D187" s="23"/>
      <c r="E187" s="62">
        <v>526</v>
      </c>
    </row>
    <row r="188" spans="1:5" ht="14.25" x14ac:dyDescent="0.2">
      <c r="A188" s="23" t="s">
        <v>582</v>
      </c>
      <c r="B188" s="23"/>
      <c r="C188" s="65">
        <v>1</v>
      </c>
      <c r="D188" s="23"/>
      <c r="E188" s="62">
        <v>646</v>
      </c>
    </row>
    <row r="189" spans="1:5" ht="14.25" x14ac:dyDescent="0.2">
      <c r="A189" s="23" t="s">
        <v>583</v>
      </c>
      <c r="B189" s="23"/>
      <c r="C189" s="65">
        <v>1</v>
      </c>
      <c r="D189" s="23"/>
      <c r="E189" s="62">
        <v>120</v>
      </c>
    </row>
    <row r="190" spans="1:5" ht="14.25" x14ac:dyDescent="0.2">
      <c r="A190" s="23" t="s">
        <v>584</v>
      </c>
      <c r="B190" s="23"/>
      <c r="C190" s="65">
        <v>2</v>
      </c>
      <c r="D190" s="23"/>
      <c r="E190" s="62">
        <v>568</v>
      </c>
    </row>
    <row r="191" spans="1:5" ht="14.25" x14ac:dyDescent="0.2">
      <c r="A191" s="23" t="s">
        <v>585</v>
      </c>
      <c r="B191" s="23"/>
      <c r="C191" s="65">
        <v>10</v>
      </c>
      <c r="D191" s="23"/>
      <c r="E191" s="62">
        <v>700</v>
      </c>
    </row>
    <row r="192" spans="1:5" ht="14.25" x14ac:dyDescent="0.2">
      <c r="A192" s="23" t="s">
        <v>586</v>
      </c>
      <c r="B192" s="23"/>
      <c r="C192" s="65">
        <v>2</v>
      </c>
      <c r="D192" s="23"/>
      <c r="E192" s="62">
        <v>180</v>
      </c>
    </row>
    <row r="193" spans="1:5" ht="14.25" x14ac:dyDescent="0.2">
      <c r="A193" s="23" t="s">
        <v>587</v>
      </c>
      <c r="B193" s="23"/>
      <c r="C193" s="65">
        <v>0.2</v>
      </c>
      <c r="D193" s="23"/>
      <c r="E193" s="62">
        <v>23.17</v>
      </c>
    </row>
    <row r="194" spans="1:5" ht="14.25" x14ac:dyDescent="0.2">
      <c r="A194" s="23" t="s">
        <v>588</v>
      </c>
      <c r="B194" s="23"/>
      <c r="C194" s="65">
        <v>1</v>
      </c>
      <c r="D194" s="23"/>
      <c r="E194" s="62">
        <v>14</v>
      </c>
    </row>
    <row r="195" spans="1:5" ht="14.25" x14ac:dyDescent="0.2">
      <c r="A195" s="23" t="s">
        <v>589</v>
      </c>
      <c r="B195" s="23"/>
      <c r="C195" s="65">
        <v>2</v>
      </c>
      <c r="D195" s="23"/>
      <c r="E195" s="62">
        <v>250</v>
      </c>
    </row>
    <row r="196" spans="1:5" ht="14.25" x14ac:dyDescent="0.2">
      <c r="A196" s="23" t="s">
        <v>590</v>
      </c>
      <c r="B196" s="23"/>
      <c r="C196" s="65">
        <v>3</v>
      </c>
      <c r="D196" s="23"/>
      <c r="E196" s="62">
        <v>605</v>
      </c>
    </row>
    <row r="197" spans="1:5" ht="14.25" x14ac:dyDescent="0.2">
      <c r="A197" s="23" t="s">
        <v>591</v>
      </c>
      <c r="B197" s="23"/>
      <c r="C197" s="65">
        <v>1</v>
      </c>
      <c r="D197" s="23"/>
      <c r="E197" s="62">
        <v>80</v>
      </c>
    </row>
    <row r="198" spans="1:5" ht="14.25" x14ac:dyDescent="0.2">
      <c r="A198" s="23" t="s">
        <v>592</v>
      </c>
      <c r="B198" s="23"/>
      <c r="C198" s="65">
        <v>1</v>
      </c>
      <c r="D198" s="23"/>
      <c r="E198" s="62">
        <v>50</v>
      </c>
    </row>
    <row r="199" spans="1:5" ht="14.25" x14ac:dyDescent="0.2">
      <c r="A199" s="23" t="s">
        <v>593</v>
      </c>
      <c r="B199" s="23"/>
      <c r="C199" s="65">
        <v>1</v>
      </c>
      <c r="D199" s="23"/>
      <c r="E199" s="62">
        <v>380</v>
      </c>
    </row>
    <row r="200" spans="1:5" ht="14.25" x14ac:dyDescent="0.2">
      <c r="A200" s="23" t="s">
        <v>594</v>
      </c>
      <c r="B200" s="23"/>
      <c r="C200" s="65">
        <v>1</v>
      </c>
      <c r="D200" s="23"/>
      <c r="E200" s="62">
        <v>143</v>
      </c>
    </row>
    <row r="201" spans="1:5" ht="14.25" x14ac:dyDescent="0.2">
      <c r="A201" s="23" t="s">
        <v>595</v>
      </c>
      <c r="B201" s="23"/>
      <c r="C201" s="65">
        <v>2</v>
      </c>
      <c r="D201" s="23"/>
      <c r="E201" s="62">
        <v>540</v>
      </c>
    </row>
    <row r="202" spans="1:5" ht="14.25" x14ac:dyDescent="0.2">
      <c r="A202" s="23" t="s">
        <v>596</v>
      </c>
      <c r="B202" s="23"/>
      <c r="C202" s="65">
        <v>1</v>
      </c>
      <c r="D202" s="23"/>
      <c r="E202" s="62">
        <v>216</v>
      </c>
    </row>
    <row r="203" spans="1:5" ht="14.25" x14ac:dyDescent="0.2">
      <c r="A203" s="23" t="s">
        <v>597</v>
      </c>
      <c r="B203" s="23"/>
      <c r="C203" s="65">
        <v>20</v>
      </c>
      <c r="D203" s="23"/>
      <c r="E203" s="62">
        <v>100</v>
      </c>
    </row>
    <row r="204" spans="1:5" ht="14.25" x14ac:dyDescent="0.2">
      <c r="A204" s="23" t="s">
        <v>598</v>
      </c>
      <c r="B204" s="23"/>
      <c r="C204" s="65">
        <v>6</v>
      </c>
      <c r="D204" s="23"/>
      <c r="E204" s="62">
        <v>756</v>
      </c>
    </row>
    <row r="205" spans="1:5" ht="14.25" x14ac:dyDescent="0.2">
      <c r="A205" s="23" t="s">
        <v>599</v>
      </c>
      <c r="B205" s="23"/>
      <c r="C205" s="65">
        <v>1</v>
      </c>
      <c r="D205" s="23"/>
      <c r="E205" s="62">
        <v>220</v>
      </c>
    </row>
    <row r="206" spans="1:5" ht="14.25" x14ac:dyDescent="0.2">
      <c r="A206" s="23" t="s">
        <v>600</v>
      </c>
      <c r="B206" s="23"/>
      <c r="C206" s="65">
        <v>200</v>
      </c>
      <c r="D206" s="23"/>
      <c r="E206" s="62">
        <v>360</v>
      </c>
    </row>
    <row r="207" spans="1:5" ht="14.25" x14ac:dyDescent="0.2">
      <c r="A207" s="23" t="s">
        <v>601</v>
      </c>
      <c r="B207" s="23"/>
      <c r="C207" s="65">
        <v>4</v>
      </c>
      <c r="D207" s="23"/>
      <c r="E207" s="62">
        <v>224</v>
      </c>
    </row>
    <row r="208" spans="1:5" ht="14.25" x14ac:dyDescent="0.2">
      <c r="A208" s="23" t="s">
        <v>602</v>
      </c>
      <c r="B208" s="23"/>
      <c r="C208" s="65">
        <v>14</v>
      </c>
      <c r="D208" s="23"/>
      <c r="E208" s="62">
        <v>140</v>
      </c>
    </row>
    <row r="209" spans="1:5" ht="14.25" x14ac:dyDescent="0.2">
      <c r="A209" s="23" t="s">
        <v>603</v>
      </c>
      <c r="B209" s="23"/>
      <c r="C209" s="65">
        <v>1</v>
      </c>
      <c r="D209" s="23"/>
      <c r="E209" s="62">
        <v>285</v>
      </c>
    </row>
    <row r="210" spans="1:5" ht="14.25" x14ac:dyDescent="0.2">
      <c r="A210" s="23" t="s">
        <v>604</v>
      </c>
      <c r="B210" s="23"/>
      <c r="C210" s="65">
        <v>4</v>
      </c>
      <c r="D210" s="23"/>
      <c r="E210" s="62">
        <v>3680</v>
      </c>
    </row>
    <row r="211" spans="1:5" ht="14.25" x14ac:dyDescent="0.2">
      <c r="A211" s="23" t="s">
        <v>605</v>
      </c>
      <c r="B211" s="23"/>
      <c r="C211" s="65">
        <v>4</v>
      </c>
      <c r="D211" s="23"/>
      <c r="E211" s="62">
        <v>640</v>
      </c>
    </row>
    <row r="212" spans="1:5" ht="14.25" x14ac:dyDescent="0.2">
      <c r="A212" s="23" t="s">
        <v>606</v>
      </c>
      <c r="B212" s="23"/>
      <c r="C212" s="65">
        <v>100</v>
      </c>
      <c r="D212" s="23"/>
      <c r="E212" s="62">
        <v>1700</v>
      </c>
    </row>
    <row r="213" spans="1:5" ht="14.25" x14ac:dyDescent="0.2">
      <c r="A213" s="23" t="s">
        <v>607</v>
      </c>
      <c r="B213" s="23"/>
      <c r="C213" s="65">
        <v>1</v>
      </c>
      <c r="D213" s="23"/>
      <c r="E213" s="62">
        <v>417</v>
      </c>
    </row>
    <row r="214" spans="1:5" ht="14.25" x14ac:dyDescent="0.2">
      <c r="A214" s="23"/>
      <c r="B214" s="23"/>
      <c r="C214" s="65"/>
      <c r="D214" s="23"/>
      <c r="E214" s="62"/>
    </row>
    <row r="215" spans="1:5" ht="14.25" x14ac:dyDescent="0.2">
      <c r="A215" s="23" t="s">
        <v>608</v>
      </c>
      <c r="B215" s="23"/>
      <c r="C215" s="65">
        <v>67.099999999999994</v>
      </c>
      <c r="D215" s="23"/>
      <c r="E215" s="62">
        <v>4156.47</v>
      </c>
    </row>
    <row r="216" spans="1:5" ht="14.25" x14ac:dyDescent="0.2">
      <c r="A216" s="23" t="s">
        <v>574</v>
      </c>
      <c r="B216" s="23"/>
      <c r="C216" s="65">
        <v>37</v>
      </c>
      <c r="D216" s="23"/>
      <c r="E216" s="62">
        <v>3078.2</v>
      </c>
    </row>
    <row r="217" spans="1:5" ht="14.25" x14ac:dyDescent="0.2">
      <c r="A217" s="23" t="s">
        <v>425</v>
      </c>
      <c r="B217" s="23"/>
      <c r="C217" s="65">
        <v>18</v>
      </c>
      <c r="D217" s="23"/>
      <c r="E217" s="62">
        <v>250.12</v>
      </c>
    </row>
    <row r="218" spans="1:5" ht="14.25" x14ac:dyDescent="0.2">
      <c r="A218" s="23" t="s">
        <v>609</v>
      </c>
      <c r="B218" s="23"/>
      <c r="C218" s="65">
        <v>100</v>
      </c>
      <c r="D218" s="23"/>
      <c r="E218" s="62">
        <v>1001.92</v>
      </c>
    </row>
    <row r="219" spans="1:5" ht="14.25" x14ac:dyDescent="0.2">
      <c r="A219" s="23" t="s">
        <v>610</v>
      </c>
      <c r="B219" s="23"/>
      <c r="C219" s="65">
        <v>27</v>
      </c>
      <c r="D219" s="23"/>
      <c r="E219" s="62">
        <v>3750.56</v>
      </c>
    </row>
    <row r="220" spans="1:5" ht="14.25" x14ac:dyDescent="0.2">
      <c r="A220" s="23" t="s">
        <v>611</v>
      </c>
      <c r="B220" s="23"/>
      <c r="C220" s="65">
        <v>138</v>
      </c>
      <c r="D220" s="23"/>
      <c r="E220" s="62">
        <v>554.45000000000005</v>
      </c>
    </row>
    <row r="221" spans="1:5" ht="14.25" x14ac:dyDescent="0.2">
      <c r="A221" s="23" t="s">
        <v>612</v>
      </c>
      <c r="B221" s="23"/>
      <c r="C221" s="65">
        <v>5</v>
      </c>
      <c r="D221" s="23"/>
      <c r="E221" s="62">
        <v>714.93</v>
      </c>
    </row>
    <row r="222" spans="1:5" ht="14.25" x14ac:dyDescent="0.2">
      <c r="A222" s="23" t="s">
        <v>613</v>
      </c>
      <c r="B222" s="23"/>
      <c r="C222" s="65">
        <v>8</v>
      </c>
      <c r="D222" s="23"/>
      <c r="E222" s="62">
        <v>2191.91</v>
      </c>
    </row>
    <row r="223" spans="1:5" ht="14.25" x14ac:dyDescent="0.2">
      <c r="A223" s="23" t="s">
        <v>614</v>
      </c>
      <c r="B223" s="23"/>
      <c r="C223" s="65">
        <v>1</v>
      </c>
      <c r="D223" s="23"/>
      <c r="E223" s="62">
        <v>147.46</v>
      </c>
    </row>
    <row r="224" spans="1:5" ht="14.25" x14ac:dyDescent="0.2">
      <c r="A224" s="23" t="s">
        <v>604</v>
      </c>
      <c r="B224" s="23"/>
      <c r="C224" s="65">
        <v>4</v>
      </c>
      <c r="D224" s="23"/>
      <c r="E224" s="62">
        <v>6902</v>
      </c>
    </row>
    <row r="225" spans="1:5" ht="14.25" x14ac:dyDescent="0.2">
      <c r="A225" s="23" t="s">
        <v>615</v>
      </c>
      <c r="B225" s="23"/>
      <c r="C225" s="65">
        <v>2</v>
      </c>
      <c r="D225" s="23"/>
      <c r="E225" s="62">
        <v>59.96</v>
      </c>
    </row>
    <row r="226" spans="1:5" ht="14.25" x14ac:dyDescent="0.2">
      <c r="A226" s="23" t="s">
        <v>616</v>
      </c>
      <c r="B226" s="23"/>
      <c r="C226" s="65">
        <v>3</v>
      </c>
      <c r="D226" s="23"/>
      <c r="E226" s="62">
        <v>72.290000000000006</v>
      </c>
    </row>
    <row r="227" spans="1:5" ht="14.25" x14ac:dyDescent="0.2">
      <c r="A227" s="23" t="s">
        <v>617</v>
      </c>
      <c r="B227" s="23"/>
      <c r="C227" s="65">
        <v>1</v>
      </c>
      <c r="D227" s="23"/>
      <c r="E227" s="62">
        <v>63.99</v>
      </c>
    </row>
    <row r="228" spans="1:5" ht="14.25" x14ac:dyDescent="0.2">
      <c r="A228" s="23" t="s">
        <v>618</v>
      </c>
      <c r="B228" s="23"/>
      <c r="C228" s="65">
        <v>2</v>
      </c>
      <c r="D228" s="23"/>
      <c r="E228" s="62">
        <v>198</v>
      </c>
    </row>
    <row r="229" spans="1:5" ht="14.25" x14ac:dyDescent="0.2">
      <c r="A229" s="23" t="s">
        <v>619</v>
      </c>
      <c r="B229" s="23"/>
      <c r="C229" s="65">
        <v>5</v>
      </c>
      <c r="D229" s="23"/>
      <c r="E229" s="62">
        <v>475</v>
      </c>
    </row>
    <row r="230" spans="1:5" ht="14.25" x14ac:dyDescent="0.2">
      <c r="A230" s="23" t="s">
        <v>550</v>
      </c>
      <c r="B230" s="23"/>
      <c r="C230" s="65">
        <v>2</v>
      </c>
      <c r="D230" s="23"/>
      <c r="E230" s="62">
        <v>194</v>
      </c>
    </row>
    <row r="231" spans="1:5" ht="14.25" x14ac:dyDescent="0.2">
      <c r="A231" s="23" t="s">
        <v>620</v>
      </c>
      <c r="B231" s="23"/>
      <c r="C231" s="65">
        <v>1</v>
      </c>
      <c r="D231" s="23"/>
      <c r="E231" s="62">
        <v>645</v>
      </c>
    </row>
    <row r="232" spans="1:5" ht="14.25" x14ac:dyDescent="0.2">
      <c r="A232" s="23" t="s">
        <v>621</v>
      </c>
      <c r="B232" s="23"/>
      <c r="C232" s="65">
        <v>2</v>
      </c>
      <c r="D232" s="23"/>
      <c r="E232" s="62">
        <v>120</v>
      </c>
    </row>
    <row r="233" spans="1:5" ht="14.25" x14ac:dyDescent="0.2">
      <c r="A233" s="23" t="s">
        <v>622</v>
      </c>
      <c r="B233" s="23"/>
      <c r="C233" s="65">
        <v>6.5</v>
      </c>
      <c r="D233" s="23"/>
      <c r="E233" s="62">
        <v>495</v>
      </c>
    </row>
    <row r="234" spans="1:5" ht="14.25" x14ac:dyDescent="0.2">
      <c r="A234" s="23" t="s">
        <v>623</v>
      </c>
      <c r="B234" s="23"/>
      <c r="C234" s="65">
        <v>18.100000000000001</v>
      </c>
      <c r="D234" s="23"/>
      <c r="E234" s="62">
        <v>792</v>
      </c>
    </row>
    <row r="235" spans="1:5" ht="14.25" x14ac:dyDescent="0.2">
      <c r="A235" s="23" t="s">
        <v>624</v>
      </c>
      <c r="B235" s="23"/>
      <c r="C235" s="65">
        <v>4</v>
      </c>
      <c r="D235" s="23"/>
      <c r="E235" s="62">
        <v>200</v>
      </c>
    </row>
    <row r="236" spans="1:5" ht="14.25" x14ac:dyDescent="0.2">
      <c r="A236" s="23" t="s">
        <v>625</v>
      </c>
      <c r="B236" s="23"/>
      <c r="C236" s="65">
        <v>2</v>
      </c>
      <c r="D236" s="23"/>
      <c r="E236" s="62">
        <v>110</v>
      </c>
    </row>
    <row r="237" spans="1:5" ht="14.25" x14ac:dyDescent="0.2">
      <c r="A237" s="23" t="s">
        <v>626</v>
      </c>
      <c r="B237" s="23"/>
      <c r="C237" s="65">
        <v>6</v>
      </c>
      <c r="D237" s="23"/>
      <c r="E237" s="62">
        <v>484</v>
      </c>
    </row>
    <row r="238" spans="1:5" ht="14.25" x14ac:dyDescent="0.2">
      <c r="A238" s="23" t="s">
        <v>627</v>
      </c>
      <c r="B238" s="23"/>
      <c r="C238" s="65">
        <v>14</v>
      </c>
      <c r="D238" s="23"/>
      <c r="E238" s="62">
        <v>700</v>
      </c>
    </row>
    <row r="239" spans="1:5" ht="14.25" x14ac:dyDescent="0.2">
      <c r="A239" s="23" t="s">
        <v>628</v>
      </c>
      <c r="B239" s="23"/>
      <c r="C239" s="65">
        <v>18</v>
      </c>
      <c r="D239" s="23"/>
      <c r="E239" s="62">
        <v>990</v>
      </c>
    </row>
    <row r="240" spans="1:5" ht="14.25" x14ac:dyDescent="0.2">
      <c r="A240" s="23" t="s">
        <v>629</v>
      </c>
      <c r="B240" s="23"/>
      <c r="C240" s="65">
        <v>32</v>
      </c>
      <c r="D240" s="23"/>
      <c r="E240" s="62">
        <v>819</v>
      </c>
    </row>
    <row r="241" spans="1:5" ht="14.25" x14ac:dyDescent="0.2">
      <c r="A241" s="23" t="s">
        <v>630</v>
      </c>
      <c r="B241" s="23"/>
      <c r="C241" s="65">
        <v>22</v>
      </c>
      <c r="D241" s="23"/>
      <c r="E241" s="62">
        <v>1562</v>
      </c>
    </row>
    <row r="242" spans="1:5" ht="14.25" x14ac:dyDescent="0.2">
      <c r="A242" s="23" t="s">
        <v>631</v>
      </c>
      <c r="B242" s="23"/>
      <c r="C242" s="65">
        <v>4</v>
      </c>
      <c r="D242" s="23"/>
      <c r="E242" s="62">
        <v>200</v>
      </c>
    </row>
    <row r="243" spans="1:5" ht="14.25" x14ac:dyDescent="0.2">
      <c r="A243" s="23" t="s">
        <v>632</v>
      </c>
      <c r="B243" s="23"/>
      <c r="C243" s="65">
        <v>13.2</v>
      </c>
      <c r="D243" s="23"/>
      <c r="E243" s="62">
        <v>796</v>
      </c>
    </row>
    <row r="244" spans="1:5" ht="14.25" x14ac:dyDescent="0.2">
      <c r="A244" s="23" t="s">
        <v>633</v>
      </c>
      <c r="B244" s="23"/>
      <c r="C244" s="65">
        <v>2</v>
      </c>
      <c r="D244" s="23"/>
      <c r="E244" s="62">
        <v>100</v>
      </c>
    </row>
    <row r="245" spans="1:5" ht="14.25" x14ac:dyDescent="0.2">
      <c r="A245" s="23" t="s">
        <v>634</v>
      </c>
      <c r="B245" s="23"/>
      <c r="C245" s="65">
        <v>20</v>
      </c>
      <c r="D245" s="23"/>
      <c r="E245" s="62">
        <v>166</v>
      </c>
    </row>
    <row r="246" spans="1:5" ht="14.25" x14ac:dyDescent="0.2">
      <c r="A246" s="23" t="s">
        <v>635</v>
      </c>
      <c r="B246" s="23"/>
      <c r="C246" s="65">
        <v>6</v>
      </c>
      <c r="D246" s="23"/>
      <c r="E246" s="62">
        <v>150</v>
      </c>
    </row>
    <row r="247" spans="1:5" ht="14.25" x14ac:dyDescent="0.2">
      <c r="A247" s="23" t="s">
        <v>636</v>
      </c>
      <c r="B247" s="23"/>
      <c r="C247" s="65">
        <v>1</v>
      </c>
      <c r="D247" s="23"/>
      <c r="E247" s="62">
        <v>55</v>
      </c>
    </row>
    <row r="248" spans="1:5" ht="14.25" x14ac:dyDescent="0.2">
      <c r="A248" s="23" t="s">
        <v>637</v>
      </c>
      <c r="B248" s="23"/>
      <c r="C248" s="65">
        <v>3</v>
      </c>
      <c r="D248" s="23"/>
      <c r="E248" s="62">
        <v>215</v>
      </c>
    </row>
    <row r="249" spans="1:5" ht="14.25" x14ac:dyDescent="0.2">
      <c r="A249" s="23" t="s">
        <v>638</v>
      </c>
      <c r="B249" s="23"/>
      <c r="C249" s="65">
        <v>4</v>
      </c>
      <c r="D249" s="23"/>
      <c r="E249" s="62">
        <v>220</v>
      </c>
    </row>
    <row r="250" spans="1:5" ht="14.25" x14ac:dyDescent="0.2">
      <c r="A250" s="23" t="s">
        <v>639</v>
      </c>
      <c r="B250" s="23"/>
      <c r="C250" s="65">
        <v>25</v>
      </c>
      <c r="D250" s="23"/>
      <c r="E250" s="62">
        <v>790</v>
      </c>
    </row>
    <row r="251" spans="1:5" ht="14.25" x14ac:dyDescent="0.2">
      <c r="A251" s="23" t="s">
        <v>640</v>
      </c>
      <c r="B251" s="23"/>
      <c r="C251" s="65">
        <v>2</v>
      </c>
      <c r="D251" s="23"/>
      <c r="E251" s="62">
        <v>105</v>
      </c>
    </row>
    <row r="252" spans="1:5" ht="14.25" x14ac:dyDescent="0.2">
      <c r="A252" s="23" t="s">
        <v>641</v>
      </c>
      <c r="B252" s="23"/>
      <c r="C252" s="65">
        <v>4</v>
      </c>
      <c r="D252" s="23"/>
      <c r="E252" s="62">
        <v>100</v>
      </c>
    </row>
    <row r="253" spans="1:5" ht="14.25" x14ac:dyDescent="0.2">
      <c r="A253" s="23" t="s">
        <v>642</v>
      </c>
      <c r="B253" s="23"/>
      <c r="C253" s="65">
        <v>3</v>
      </c>
      <c r="D253" s="23"/>
      <c r="E253" s="62">
        <v>75</v>
      </c>
    </row>
    <row r="254" spans="1:5" ht="14.25" x14ac:dyDescent="0.2">
      <c r="A254" s="23" t="s">
        <v>643</v>
      </c>
      <c r="B254" s="23"/>
      <c r="C254" s="65">
        <v>19</v>
      </c>
      <c r="D254" s="23"/>
      <c r="E254" s="62">
        <v>1347.6</v>
      </c>
    </row>
    <row r="255" spans="1:5" ht="14.25" x14ac:dyDescent="0.2">
      <c r="A255" s="23" t="s">
        <v>644</v>
      </c>
      <c r="B255" s="23"/>
      <c r="C255" s="65">
        <v>4</v>
      </c>
      <c r="D255" s="23"/>
      <c r="E255" s="62">
        <v>668</v>
      </c>
    </row>
    <row r="256" spans="1:5" ht="14.25" x14ac:dyDescent="0.2">
      <c r="A256" s="23" t="s">
        <v>645</v>
      </c>
      <c r="B256" s="23"/>
      <c r="C256" s="65">
        <v>20</v>
      </c>
      <c r="D256" s="23"/>
      <c r="E256" s="62">
        <v>700</v>
      </c>
    </row>
    <row r="257" spans="1:5" ht="14.25" x14ac:dyDescent="0.2">
      <c r="A257" s="23" t="s">
        <v>646</v>
      </c>
      <c r="B257" s="23"/>
      <c r="C257" s="65">
        <v>12</v>
      </c>
      <c r="D257" s="23"/>
      <c r="E257" s="62">
        <v>504</v>
      </c>
    </row>
    <row r="258" spans="1:5" ht="14.25" x14ac:dyDescent="0.2">
      <c r="A258" s="23" t="s">
        <v>647</v>
      </c>
      <c r="B258" s="23"/>
      <c r="C258" s="65">
        <v>200</v>
      </c>
      <c r="D258" s="23"/>
      <c r="E258" s="62">
        <v>90</v>
      </c>
    </row>
    <row r="259" spans="1:5" ht="14.25" x14ac:dyDescent="0.2">
      <c r="A259" s="23" t="s">
        <v>648</v>
      </c>
      <c r="B259" s="23"/>
      <c r="C259" s="65">
        <v>1</v>
      </c>
      <c r="D259" s="23"/>
      <c r="E259" s="62">
        <v>115</v>
      </c>
    </row>
    <row r="260" spans="1:5" ht="14.25" x14ac:dyDescent="0.2">
      <c r="A260" s="23" t="s">
        <v>649</v>
      </c>
      <c r="B260" s="23"/>
      <c r="C260" s="65">
        <v>6</v>
      </c>
      <c r="D260" s="23"/>
      <c r="E260" s="62">
        <v>100</v>
      </c>
    </row>
    <row r="261" spans="1:5" ht="14.25" x14ac:dyDescent="0.2">
      <c r="A261" s="23" t="s">
        <v>650</v>
      </c>
      <c r="B261" s="23"/>
      <c r="C261" s="65">
        <v>3</v>
      </c>
      <c r="D261" s="23"/>
      <c r="E261" s="62">
        <v>150</v>
      </c>
    </row>
    <row r="262" spans="1:5" ht="14.25" x14ac:dyDescent="0.2">
      <c r="A262" s="23" t="s">
        <v>651</v>
      </c>
      <c r="B262" s="23"/>
      <c r="C262" s="65">
        <v>1</v>
      </c>
      <c r="D262" s="23"/>
      <c r="E262" s="62">
        <v>100</v>
      </c>
    </row>
    <row r="263" spans="1:5" ht="14.25" x14ac:dyDescent="0.2">
      <c r="A263" s="23" t="s">
        <v>652</v>
      </c>
      <c r="B263" s="23"/>
      <c r="C263" s="65">
        <v>1</v>
      </c>
      <c r="D263" s="23"/>
      <c r="E263" s="62">
        <v>50</v>
      </c>
    </row>
    <row r="264" spans="1:5" ht="14.25" x14ac:dyDescent="0.2">
      <c r="A264" s="23" t="s">
        <v>653</v>
      </c>
      <c r="B264" s="23"/>
      <c r="C264" s="65">
        <v>8</v>
      </c>
      <c r="D264" s="23"/>
      <c r="E264" s="62">
        <v>440</v>
      </c>
    </row>
    <row r="265" spans="1:5" ht="14.25" x14ac:dyDescent="0.2">
      <c r="A265" s="23" t="s">
        <v>654</v>
      </c>
      <c r="B265" s="23"/>
      <c r="C265" s="65">
        <v>1</v>
      </c>
      <c r="D265" s="23"/>
      <c r="E265" s="62">
        <v>99</v>
      </c>
    </row>
    <row r="266" spans="1:5" ht="14.25" x14ac:dyDescent="0.2">
      <c r="A266" s="23" t="s">
        <v>655</v>
      </c>
      <c r="B266" s="23"/>
      <c r="C266" s="65">
        <v>1</v>
      </c>
      <c r="D266" s="23"/>
      <c r="E266" s="62">
        <v>50</v>
      </c>
    </row>
    <row r="267" spans="1:5" ht="14.25" x14ac:dyDescent="0.2">
      <c r="A267" s="23" t="s">
        <v>656</v>
      </c>
      <c r="B267" s="23"/>
      <c r="C267" s="65">
        <v>1</v>
      </c>
      <c r="D267" s="23"/>
      <c r="E267" s="62">
        <v>77</v>
      </c>
    </row>
    <row r="268" spans="1:5" ht="14.25" x14ac:dyDescent="0.2">
      <c r="A268" s="23"/>
      <c r="B268" s="23"/>
      <c r="C268" s="65"/>
      <c r="D268" s="23"/>
      <c r="E268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Normal="115" zoomScaleSheetLayoutView="100" workbookViewId="0">
      <selection activeCell="F30" sqref="F30"/>
    </sheetView>
  </sheetViews>
  <sheetFormatPr defaultColWidth="9.33203125" defaultRowHeight="12.75" x14ac:dyDescent="0.2"/>
  <cols>
    <col min="1" max="1" width="27.83203125" style="1" customWidth="1"/>
    <col min="2" max="2" width="9.33203125" style="1"/>
    <col min="3" max="3" width="22.33203125" style="1" customWidth="1"/>
    <col min="4" max="4" width="7.6640625" style="1" customWidth="1"/>
    <col min="5" max="6" width="7.83203125" style="1" customWidth="1"/>
    <col min="7" max="7" width="7.5" style="1" customWidth="1"/>
    <col min="8" max="8" width="7.6640625" style="1" customWidth="1"/>
    <col min="9" max="9" width="9.33203125" style="1"/>
    <col min="10" max="10" width="7.6640625" style="1" customWidth="1"/>
    <col min="11" max="11" width="8.1640625" style="1" customWidth="1"/>
    <col min="12" max="12" width="49.1640625" style="1" customWidth="1"/>
    <col min="13" max="16384" width="9.33203125" style="1"/>
  </cols>
  <sheetData>
    <row r="1" spans="1:12" ht="21" customHeight="1" x14ac:dyDescent="0.2">
      <c r="A1" s="231" t="s">
        <v>57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ht="26.25" customHeight="1" x14ac:dyDescent="0.2">
      <c r="A2" s="232" t="s">
        <v>286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2" ht="21" customHeight="1" x14ac:dyDescent="0.2">
      <c r="A3" s="231" t="s">
        <v>59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2" ht="21" customHeight="1" x14ac:dyDescent="0.2">
      <c r="A4" s="232" t="s">
        <v>291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12" ht="18" customHeight="1" x14ac:dyDescent="0.2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1:12" ht="21" hidden="1" customHeight="1" x14ac:dyDescent="0.2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</row>
    <row r="7" spans="1:12" hidden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s="76" customFormat="1" ht="18" customHeight="1" x14ac:dyDescent="0.2">
      <c r="A8" s="233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</row>
    <row r="9" spans="1:12" s="76" customFormat="1" ht="20.25" customHeight="1" x14ac:dyDescent="0.2">
      <c r="A9" s="233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</row>
    <row r="10" spans="1:12" s="76" customFormat="1" ht="14.25" x14ac:dyDescent="0.2">
      <c r="A10" s="233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2" s="76" customFormat="1" ht="14.25" x14ac:dyDescent="0.2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</row>
    <row r="12" spans="1:12" s="76" customFormat="1" ht="29.25" customHeight="1" x14ac:dyDescent="0.2">
      <c r="A12" s="235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</row>
    <row r="13" spans="1:12" ht="33" customHeight="1" x14ac:dyDescent="0.2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</row>
    <row r="15" spans="1:12" ht="12.75" customHeight="1" x14ac:dyDescent="0.2">
      <c r="A15" s="220" t="s">
        <v>282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</row>
  </sheetData>
  <mergeCells count="13">
    <mergeCell ref="A15:L15"/>
    <mergeCell ref="A13:L13"/>
    <mergeCell ref="A1:L1"/>
    <mergeCell ref="A2:L2"/>
    <mergeCell ref="A3:L3"/>
    <mergeCell ref="A4:L4"/>
    <mergeCell ref="A5:L5"/>
    <mergeCell ref="A6:L6"/>
    <mergeCell ref="A8:L8"/>
    <mergeCell ref="A11:L11"/>
    <mergeCell ref="A9:L9"/>
    <mergeCell ref="A10:L10"/>
    <mergeCell ref="A12:L12"/>
  </mergeCells>
  <printOptions horizontalCentered="1"/>
  <pageMargins left="0.19685040000000001" right="3.9370079999999997E-3" top="0.39370080000000002" bottom="0.39370080000000002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view="pageBreakPreview" topLeftCell="A13" zoomScale="115" zoomScaleNormal="115" zoomScaleSheetLayoutView="115" workbookViewId="0">
      <selection activeCell="A21" sqref="A21"/>
    </sheetView>
  </sheetViews>
  <sheetFormatPr defaultRowHeight="12.75" x14ac:dyDescent="0.2"/>
  <cols>
    <col min="1" max="1" width="81.1640625" style="87" customWidth="1"/>
    <col min="2" max="2" width="15" style="87" customWidth="1"/>
    <col min="3" max="3" width="18.1640625" style="87" customWidth="1"/>
    <col min="4" max="16384" width="9.33203125" style="87"/>
  </cols>
  <sheetData>
    <row r="1" spans="1:3" ht="5.45" customHeight="1" x14ac:dyDescent="0.2">
      <c r="A1" s="87" t="s">
        <v>0</v>
      </c>
    </row>
    <row r="2" spans="1:3" x14ac:dyDescent="0.2">
      <c r="A2" s="237" t="s">
        <v>12</v>
      </c>
      <c r="B2" s="237"/>
      <c r="C2" s="88" t="s">
        <v>11</v>
      </c>
    </row>
    <row r="3" spans="1:3" ht="8.4499999999999993" customHeight="1" x14ac:dyDescent="0.2">
      <c r="A3" s="89" t="s">
        <v>13</v>
      </c>
      <c r="B3" s="89" t="s">
        <v>292</v>
      </c>
      <c r="C3" s="90">
        <v>2461650.7400000002</v>
      </c>
    </row>
    <row r="4" spans="1:3" ht="13.15" customHeight="1" x14ac:dyDescent="0.2">
      <c r="A4" s="89" t="s">
        <v>60</v>
      </c>
      <c r="B4" s="89" t="s">
        <v>0</v>
      </c>
      <c r="C4" s="90" t="s">
        <v>0</v>
      </c>
    </row>
    <row r="5" spans="1:3" ht="14.45" customHeight="1" x14ac:dyDescent="0.2">
      <c r="A5" s="89" t="s">
        <v>293</v>
      </c>
      <c r="B5" s="89" t="s">
        <v>61</v>
      </c>
      <c r="C5" s="90">
        <v>2461650.7400000002</v>
      </c>
    </row>
    <row r="6" spans="1:3" ht="18.600000000000001" customHeight="1" x14ac:dyDescent="0.2">
      <c r="A6" s="89" t="s">
        <v>19</v>
      </c>
      <c r="B6" s="89" t="s">
        <v>0</v>
      </c>
      <c r="C6" s="90" t="s">
        <v>0</v>
      </c>
    </row>
    <row r="7" spans="1:3" ht="27.75" customHeight="1" x14ac:dyDescent="0.2">
      <c r="A7" s="89" t="s">
        <v>294</v>
      </c>
      <c r="B7" s="89" t="s">
        <v>62</v>
      </c>
      <c r="C7" s="90">
        <v>2461650.7400000002</v>
      </c>
    </row>
    <row r="8" spans="1:3" ht="29.25" customHeight="1" x14ac:dyDescent="0.2">
      <c r="A8" s="89" t="s">
        <v>295</v>
      </c>
      <c r="B8" s="89" t="s">
        <v>296</v>
      </c>
      <c r="C8" s="90">
        <v>0</v>
      </c>
    </row>
    <row r="9" spans="1:3" ht="26.25" customHeight="1" x14ac:dyDescent="0.2">
      <c r="A9" s="89" t="s">
        <v>297</v>
      </c>
      <c r="B9" s="89" t="s">
        <v>298</v>
      </c>
      <c r="C9" s="90">
        <v>0</v>
      </c>
    </row>
    <row r="10" spans="1:3" ht="18.600000000000001" customHeight="1" x14ac:dyDescent="0.2">
      <c r="A10" s="89" t="s">
        <v>299</v>
      </c>
      <c r="B10" s="89" t="s">
        <v>300</v>
      </c>
      <c r="C10" s="90">
        <v>0</v>
      </c>
    </row>
    <row r="11" spans="1:3" ht="18.600000000000001" customHeight="1" x14ac:dyDescent="0.2">
      <c r="A11" s="89" t="s">
        <v>301</v>
      </c>
      <c r="B11" s="89" t="s">
        <v>63</v>
      </c>
      <c r="C11" s="90">
        <v>0</v>
      </c>
    </row>
    <row r="12" spans="1:3" ht="18.600000000000001" customHeight="1" x14ac:dyDescent="0.2">
      <c r="A12" s="89" t="s">
        <v>19</v>
      </c>
      <c r="B12" s="89" t="s">
        <v>0</v>
      </c>
      <c r="C12" s="90" t="s">
        <v>0</v>
      </c>
    </row>
    <row r="13" spans="1:3" ht="25.9" customHeight="1" x14ac:dyDescent="0.2">
      <c r="A13" s="89" t="s">
        <v>302</v>
      </c>
      <c r="B13" s="89" t="s">
        <v>64</v>
      </c>
      <c r="C13" s="90">
        <v>1445323.88</v>
      </c>
    </row>
    <row r="14" spans="1:3" ht="27.6" customHeight="1" x14ac:dyDescent="0.2">
      <c r="A14" s="89" t="s">
        <v>303</v>
      </c>
      <c r="B14" s="89" t="s">
        <v>304</v>
      </c>
      <c r="C14" s="90">
        <v>0</v>
      </c>
    </row>
    <row r="15" spans="1:3" ht="27" customHeight="1" x14ac:dyDescent="0.2">
      <c r="A15" s="89" t="s">
        <v>305</v>
      </c>
      <c r="B15" s="89" t="s">
        <v>306</v>
      </c>
      <c r="C15" s="90">
        <v>0</v>
      </c>
    </row>
    <row r="16" spans="1:3" ht="15.6" customHeight="1" x14ac:dyDescent="0.2">
      <c r="A16" s="89" t="s">
        <v>60</v>
      </c>
      <c r="B16" s="89" t="s">
        <v>0</v>
      </c>
      <c r="C16" s="90" t="s">
        <v>0</v>
      </c>
    </row>
    <row r="17" spans="1:3" ht="14.45" customHeight="1" x14ac:dyDescent="0.2">
      <c r="A17" s="89" t="s">
        <v>307</v>
      </c>
      <c r="B17" s="89" t="s">
        <v>65</v>
      </c>
      <c r="C17" s="90">
        <v>0</v>
      </c>
    </row>
    <row r="18" spans="1:3" ht="14.45" customHeight="1" x14ac:dyDescent="0.2">
      <c r="A18" s="89" t="s">
        <v>19</v>
      </c>
      <c r="B18" s="89" t="s">
        <v>0</v>
      </c>
      <c r="C18" s="90" t="s">
        <v>0</v>
      </c>
    </row>
    <row r="19" spans="1:3" ht="14.45" customHeight="1" x14ac:dyDescent="0.2">
      <c r="A19" s="89" t="s">
        <v>308</v>
      </c>
      <c r="B19" s="89" t="s">
        <v>66</v>
      </c>
      <c r="C19" s="90">
        <v>0</v>
      </c>
    </row>
    <row r="20" spans="1:3" ht="28.9" customHeight="1" x14ac:dyDescent="0.2">
      <c r="A20" s="89" t="s">
        <v>309</v>
      </c>
      <c r="B20" s="89" t="s">
        <v>67</v>
      </c>
      <c r="C20" s="90">
        <v>0</v>
      </c>
    </row>
    <row r="21" spans="1:3" ht="14.45" customHeight="1" x14ac:dyDescent="0.2">
      <c r="A21" s="89" t="s">
        <v>310</v>
      </c>
      <c r="B21" s="89" t="s">
        <v>68</v>
      </c>
      <c r="C21" s="90">
        <v>0</v>
      </c>
    </row>
    <row r="22" spans="1:3" ht="14.45" customHeight="1" x14ac:dyDescent="0.2">
      <c r="A22" s="89" t="s">
        <v>311</v>
      </c>
      <c r="B22" s="89" t="s">
        <v>69</v>
      </c>
      <c r="C22" s="90">
        <v>0</v>
      </c>
    </row>
    <row r="23" spans="1:3" ht="28.9" customHeight="1" x14ac:dyDescent="0.2">
      <c r="A23" s="89" t="s">
        <v>312</v>
      </c>
      <c r="B23" s="89" t="s">
        <v>70</v>
      </c>
      <c r="C23" s="90">
        <v>0</v>
      </c>
    </row>
    <row r="24" spans="1:3" ht="28.9" customHeight="1" x14ac:dyDescent="0.2">
      <c r="A24" s="89" t="s">
        <v>313</v>
      </c>
      <c r="B24" s="89" t="s">
        <v>314</v>
      </c>
      <c r="C24" s="90">
        <v>0</v>
      </c>
    </row>
    <row r="25" spans="1:3" ht="14.45" customHeight="1" x14ac:dyDescent="0.2">
      <c r="A25" s="89" t="s">
        <v>315</v>
      </c>
      <c r="B25" s="89" t="s">
        <v>316</v>
      </c>
      <c r="C25" s="90">
        <v>0</v>
      </c>
    </row>
    <row r="26" spans="1:3" ht="14.45" customHeight="1" x14ac:dyDescent="0.2">
      <c r="A26" s="89" t="s">
        <v>60</v>
      </c>
      <c r="B26" s="89" t="s">
        <v>0</v>
      </c>
      <c r="C26" s="90" t="s">
        <v>0</v>
      </c>
    </row>
    <row r="27" spans="1:3" ht="14.45" customHeight="1" x14ac:dyDescent="0.2">
      <c r="A27" s="89" t="s">
        <v>317</v>
      </c>
      <c r="B27" s="89" t="s">
        <v>71</v>
      </c>
      <c r="C27" s="90">
        <v>0</v>
      </c>
    </row>
    <row r="28" spans="1:3" ht="28.9" customHeight="1" x14ac:dyDescent="0.2">
      <c r="A28" s="89" t="s">
        <v>318</v>
      </c>
      <c r="B28" s="89" t="s">
        <v>72</v>
      </c>
      <c r="C28" s="90">
        <v>0</v>
      </c>
    </row>
    <row r="29" spans="1:3" ht="43.35" customHeight="1" x14ac:dyDescent="0.2">
      <c r="A29" s="89" t="s">
        <v>319</v>
      </c>
      <c r="B29" s="89" t="s">
        <v>320</v>
      </c>
      <c r="C29" s="90">
        <v>0</v>
      </c>
    </row>
    <row r="30" spans="1:3" ht="14.45" customHeight="1" x14ac:dyDescent="0.2">
      <c r="A30" s="89" t="s">
        <v>321</v>
      </c>
      <c r="B30" s="89" t="s">
        <v>322</v>
      </c>
      <c r="C30" s="90">
        <v>0</v>
      </c>
    </row>
    <row r="32" spans="1:3" x14ac:dyDescent="0.2">
      <c r="A32" s="91" t="s">
        <v>323</v>
      </c>
    </row>
    <row r="34" spans="1:1" x14ac:dyDescent="0.2">
      <c r="A34" s="91" t="s">
        <v>324</v>
      </c>
    </row>
  </sheetData>
  <mergeCells count="1">
    <mergeCell ref="A2:B2"/>
  </mergeCells>
  <printOptions horizontalCentered="1"/>
  <pageMargins left="0" right="0" top="0.39370078740157483" bottom="0.3937007874015748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BreakPreview" topLeftCell="A13" zoomScaleNormal="115" zoomScaleSheetLayoutView="100" workbookViewId="0">
      <selection activeCell="H10" sqref="H10"/>
    </sheetView>
  </sheetViews>
  <sheetFormatPr defaultRowHeight="12.75" x14ac:dyDescent="0.2"/>
  <cols>
    <col min="1" max="1" width="31.83203125" style="87" customWidth="1"/>
    <col min="2" max="2" width="6.1640625" style="87" customWidth="1"/>
    <col min="3" max="3" width="8.5" style="87" customWidth="1"/>
    <col min="4" max="11" width="14.6640625" style="87" customWidth="1"/>
    <col min="12" max="16384" width="9.33203125" style="87"/>
  </cols>
  <sheetData>
    <row r="1" spans="1:11" x14ac:dyDescent="0.2">
      <c r="A1" s="92" t="s">
        <v>0</v>
      </c>
    </row>
    <row r="2" spans="1:11" ht="14.45" customHeight="1" x14ac:dyDescent="0.2">
      <c r="A2" s="238" t="s">
        <v>325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21.6" customHeight="1" x14ac:dyDescent="0.2">
      <c r="A3" s="238" t="s">
        <v>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spans="1:11" ht="8.65" customHeight="1" x14ac:dyDescent="0.2">
      <c r="A4" s="238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spans="1:11" ht="86.85" customHeight="1" x14ac:dyDescent="0.2">
      <c r="A5" s="239" t="s">
        <v>14</v>
      </c>
      <c r="B5" s="239" t="s">
        <v>15</v>
      </c>
      <c r="C5" s="239" t="s">
        <v>326</v>
      </c>
      <c r="D5" s="239" t="s">
        <v>327</v>
      </c>
      <c r="E5" s="239"/>
      <c r="F5" s="239"/>
      <c r="G5" s="239"/>
      <c r="H5" s="239"/>
      <c r="I5" s="239"/>
      <c r="J5" s="239"/>
      <c r="K5" s="239"/>
    </row>
    <row r="6" spans="1:11" ht="12.75" customHeight="1" x14ac:dyDescent="0.2">
      <c r="A6" s="239" t="s">
        <v>0</v>
      </c>
      <c r="B6" s="239" t="s">
        <v>0</v>
      </c>
      <c r="C6" s="239" t="s">
        <v>0</v>
      </c>
      <c r="D6" s="239" t="s">
        <v>328</v>
      </c>
      <c r="E6" s="239" t="s">
        <v>19</v>
      </c>
      <c r="F6" s="239"/>
      <c r="G6" s="239"/>
      <c r="H6" s="239"/>
      <c r="I6" s="239"/>
      <c r="J6" s="239"/>
      <c r="K6" s="239"/>
    </row>
    <row r="7" spans="1:11" ht="173.45" customHeight="1" x14ac:dyDescent="0.2">
      <c r="A7" s="239" t="s">
        <v>0</v>
      </c>
      <c r="B7" s="239" t="s">
        <v>0</v>
      </c>
      <c r="C7" s="239" t="s">
        <v>0</v>
      </c>
      <c r="D7" s="239" t="s">
        <v>0</v>
      </c>
      <c r="E7" s="239" t="s">
        <v>329</v>
      </c>
      <c r="F7" s="239" t="s">
        <v>330</v>
      </c>
      <c r="G7" s="239" t="s">
        <v>331</v>
      </c>
      <c r="H7" s="239" t="s">
        <v>332</v>
      </c>
      <c r="I7" s="239" t="s">
        <v>333</v>
      </c>
      <c r="J7" s="239" t="s">
        <v>334</v>
      </c>
      <c r="K7" s="239"/>
    </row>
    <row r="8" spans="1:11" ht="75.75" customHeight="1" x14ac:dyDescent="0.2">
      <c r="A8" s="239" t="s">
        <v>0</v>
      </c>
      <c r="B8" s="239" t="s">
        <v>0</v>
      </c>
      <c r="C8" s="239" t="s">
        <v>0</v>
      </c>
      <c r="D8" s="239" t="s">
        <v>0</v>
      </c>
      <c r="E8" s="239" t="s">
        <v>0</v>
      </c>
      <c r="F8" s="239" t="s">
        <v>0</v>
      </c>
      <c r="G8" s="239" t="s">
        <v>0</v>
      </c>
      <c r="H8" s="239" t="s">
        <v>0</v>
      </c>
      <c r="I8" s="239" t="s">
        <v>0</v>
      </c>
      <c r="J8" s="93" t="s">
        <v>18</v>
      </c>
      <c r="K8" s="93" t="s">
        <v>335</v>
      </c>
    </row>
    <row r="9" spans="1:11" ht="12.75" customHeight="1" x14ac:dyDescent="0.2">
      <c r="A9" s="93" t="s">
        <v>25</v>
      </c>
      <c r="B9" s="93" t="s">
        <v>26</v>
      </c>
      <c r="C9" s="93" t="s">
        <v>27</v>
      </c>
      <c r="D9" s="93" t="s">
        <v>28</v>
      </c>
      <c r="E9" s="93" t="s">
        <v>29</v>
      </c>
      <c r="F9" s="93" t="s">
        <v>336</v>
      </c>
      <c r="G9" s="93" t="s">
        <v>30</v>
      </c>
      <c r="H9" s="93" t="s">
        <v>31</v>
      </c>
      <c r="I9" s="93" t="s">
        <v>32</v>
      </c>
      <c r="J9" s="93" t="s">
        <v>33</v>
      </c>
      <c r="K9" s="93" t="s">
        <v>107</v>
      </c>
    </row>
    <row r="10" spans="1:11" ht="14.45" customHeight="1" x14ac:dyDescent="0.2">
      <c r="A10" s="94" t="s">
        <v>34</v>
      </c>
      <c r="B10" s="95" t="s">
        <v>35</v>
      </c>
      <c r="C10" s="94" t="s">
        <v>0</v>
      </c>
      <c r="D10" s="94" t="s">
        <v>337</v>
      </c>
      <c r="E10" s="94" t="s">
        <v>338</v>
      </c>
      <c r="F10" s="94" t="s">
        <v>0</v>
      </c>
      <c r="G10" s="94" t="s">
        <v>339</v>
      </c>
      <c r="H10" s="94" t="s">
        <v>339</v>
      </c>
      <c r="I10" s="94" t="s">
        <v>339</v>
      </c>
      <c r="J10" s="94" t="s">
        <v>340</v>
      </c>
      <c r="K10" s="94" t="s">
        <v>0</v>
      </c>
    </row>
    <row r="11" spans="1:11" ht="28.9" customHeight="1" x14ac:dyDescent="0.2">
      <c r="A11" s="89" t="s">
        <v>341</v>
      </c>
      <c r="B11" s="96" t="s">
        <v>38</v>
      </c>
      <c r="C11" s="89" t="s">
        <v>0</v>
      </c>
      <c r="D11" s="89" t="s">
        <v>339</v>
      </c>
      <c r="E11" s="89" t="s">
        <v>339</v>
      </c>
      <c r="F11" s="89" t="s">
        <v>0</v>
      </c>
      <c r="G11" s="89" t="s">
        <v>339</v>
      </c>
      <c r="H11" s="89" t="s">
        <v>339</v>
      </c>
      <c r="I11" s="89" t="s">
        <v>339</v>
      </c>
      <c r="J11" s="89" t="s">
        <v>339</v>
      </c>
      <c r="K11" s="89" t="s">
        <v>0</v>
      </c>
    </row>
    <row r="12" spans="1:11" ht="14.45" customHeight="1" x14ac:dyDescent="0.2">
      <c r="A12" s="89" t="s">
        <v>342</v>
      </c>
      <c r="B12" s="96" t="s">
        <v>40</v>
      </c>
      <c r="C12" s="89" t="s">
        <v>0</v>
      </c>
      <c r="D12" s="89" t="s">
        <v>338</v>
      </c>
      <c r="E12" s="89" t="s">
        <v>338</v>
      </c>
      <c r="F12" s="89" t="s">
        <v>0</v>
      </c>
      <c r="G12" s="89" t="s">
        <v>339</v>
      </c>
      <c r="H12" s="89" t="s">
        <v>339</v>
      </c>
      <c r="I12" s="89" t="s">
        <v>339</v>
      </c>
      <c r="J12" s="89" t="s">
        <v>339</v>
      </c>
      <c r="K12" s="89" t="s">
        <v>0</v>
      </c>
    </row>
    <row r="13" spans="1:11" ht="28.9" customHeight="1" x14ac:dyDescent="0.2">
      <c r="A13" s="89" t="s">
        <v>42</v>
      </c>
      <c r="B13" s="96" t="s">
        <v>41</v>
      </c>
      <c r="C13" s="89" t="s">
        <v>0</v>
      </c>
      <c r="D13" s="89" t="s">
        <v>339</v>
      </c>
      <c r="E13" s="89" t="s">
        <v>339</v>
      </c>
      <c r="F13" s="89" t="s">
        <v>0</v>
      </c>
      <c r="G13" s="89" t="s">
        <v>339</v>
      </c>
      <c r="H13" s="89" t="s">
        <v>339</v>
      </c>
      <c r="I13" s="89" t="s">
        <v>339</v>
      </c>
      <c r="J13" s="89" t="s">
        <v>339</v>
      </c>
      <c r="K13" s="89" t="s">
        <v>0</v>
      </c>
    </row>
    <row r="14" spans="1:11" ht="72.599999999999994" customHeight="1" x14ac:dyDescent="0.2">
      <c r="A14" s="89" t="s">
        <v>43</v>
      </c>
      <c r="B14" s="96" t="s">
        <v>44</v>
      </c>
      <c r="C14" s="89" t="s">
        <v>0</v>
      </c>
      <c r="D14" s="89" t="s">
        <v>339</v>
      </c>
      <c r="E14" s="89" t="s">
        <v>339</v>
      </c>
      <c r="F14" s="89" t="s">
        <v>0</v>
      </c>
      <c r="G14" s="89" t="s">
        <v>339</v>
      </c>
      <c r="H14" s="89" t="s">
        <v>339</v>
      </c>
      <c r="I14" s="89" t="s">
        <v>339</v>
      </c>
      <c r="J14" s="89" t="s">
        <v>339</v>
      </c>
      <c r="K14" s="89" t="s">
        <v>0</v>
      </c>
    </row>
    <row r="15" spans="1:11" ht="28.9" customHeight="1" x14ac:dyDescent="0.2">
      <c r="A15" s="89" t="s">
        <v>343</v>
      </c>
      <c r="B15" s="96" t="s">
        <v>46</v>
      </c>
      <c r="C15" s="89" t="s">
        <v>0</v>
      </c>
      <c r="D15" s="89" t="s">
        <v>339</v>
      </c>
      <c r="E15" s="89" t="s">
        <v>339</v>
      </c>
      <c r="F15" s="89" t="s">
        <v>0</v>
      </c>
      <c r="G15" s="89" t="s">
        <v>339</v>
      </c>
      <c r="H15" s="89" t="s">
        <v>339</v>
      </c>
      <c r="I15" s="89" t="s">
        <v>339</v>
      </c>
      <c r="J15" s="89" t="s">
        <v>339</v>
      </c>
      <c r="K15" s="89" t="s">
        <v>0</v>
      </c>
    </row>
    <row r="16" spans="1:11" ht="14.45" customHeight="1" x14ac:dyDescent="0.2">
      <c r="A16" s="89" t="s">
        <v>47</v>
      </c>
      <c r="B16" s="96" t="s">
        <v>48</v>
      </c>
      <c r="C16" s="89" t="s">
        <v>0</v>
      </c>
      <c r="D16" s="89" t="s">
        <v>340</v>
      </c>
      <c r="E16" s="89" t="s">
        <v>339</v>
      </c>
      <c r="F16" s="89" t="s">
        <v>0</v>
      </c>
      <c r="G16" s="89" t="s">
        <v>339</v>
      </c>
      <c r="H16" s="89" t="s">
        <v>339</v>
      </c>
      <c r="I16" s="89" t="s">
        <v>339</v>
      </c>
      <c r="J16" s="89" t="s">
        <v>340</v>
      </c>
      <c r="K16" s="89" t="s">
        <v>0</v>
      </c>
    </row>
    <row r="17" spans="1:11" ht="14.45" customHeight="1" x14ac:dyDescent="0.2">
      <c r="A17" s="89" t="s">
        <v>49</v>
      </c>
      <c r="B17" s="96" t="s">
        <v>50</v>
      </c>
      <c r="C17" s="89" t="s">
        <v>0</v>
      </c>
      <c r="D17" s="89" t="s">
        <v>339</v>
      </c>
      <c r="E17" s="89" t="s">
        <v>339</v>
      </c>
      <c r="F17" s="89" t="s">
        <v>0</v>
      </c>
      <c r="G17" s="89" t="s">
        <v>339</v>
      </c>
      <c r="H17" s="89" t="s">
        <v>339</v>
      </c>
      <c r="I17" s="89" t="s">
        <v>339</v>
      </c>
      <c r="J17" s="89" t="s">
        <v>339</v>
      </c>
      <c r="K17" s="89" t="s">
        <v>0</v>
      </c>
    </row>
    <row r="18" spans="1:11" ht="14.45" customHeight="1" x14ac:dyDescent="0.2">
      <c r="A18" s="94" t="s">
        <v>51</v>
      </c>
      <c r="B18" s="95" t="s">
        <v>52</v>
      </c>
      <c r="C18" s="94" t="s">
        <v>0</v>
      </c>
      <c r="D18" s="94" t="s">
        <v>337</v>
      </c>
      <c r="E18" s="94" t="s">
        <v>338</v>
      </c>
      <c r="F18" s="94" t="s">
        <v>0</v>
      </c>
      <c r="G18" s="94" t="s">
        <v>339</v>
      </c>
      <c r="H18" s="94" t="s">
        <v>339</v>
      </c>
      <c r="I18" s="94" t="s">
        <v>339</v>
      </c>
      <c r="J18" s="94" t="s">
        <v>340</v>
      </c>
      <c r="K18" s="94" t="s">
        <v>0</v>
      </c>
    </row>
    <row r="19" spans="1:11" ht="14.45" customHeight="1" x14ac:dyDescent="0.2">
      <c r="A19" s="89" t="s">
        <v>75</v>
      </c>
      <c r="B19" s="96" t="s">
        <v>344</v>
      </c>
      <c r="C19" s="89" t="s">
        <v>0</v>
      </c>
      <c r="D19" s="89" t="s">
        <v>345</v>
      </c>
      <c r="E19" s="89" t="s">
        <v>345</v>
      </c>
      <c r="F19" s="89" t="s">
        <v>0</v>
      </c>
      <c r="G19" s="89" t="s">
        <v>339</v>
      </c>
      <c r="H19" s="89" t="s">
        <v>339</v>
      </c>
      <c r="I19" s="89" t="s">
        <v>339</v>
      </c>
      <c r="J19" s="89" t="s">
        <v>339</v>
      </c>
      <c r="K19" s="89" t="s">
        <v>0</v>
      </c>
    </row>
    <row r="20" spans="1:11" ht="43.35" customHeight="1" x14ac:dyDescent="0.2">
      <c r="A20" s="89" t="s">
        <v>74</v>
      </c>
      <c r="B20" s="96" t="s">
        <v>346</v>
      </c>
      <c r="C20" s="89" t="s">
        <v>0</v>
      </c>
      <c r="D20" s="89" t="s">
        <v>347</v>
      </c>
      <c r="E20" s="89" t="s">
        <v>347</v>
      </c>
      <c r="F20" s="89" t="s">
        <v>0</v>
      </c>
      <c r="G20" s="89" t="s">
        <v>339</v>
      </c>
      <c r="H20" s="89" t="s">
        <v>339</v>
      </c>
      <c r="I20" s="89" t="s">
        <v>339</v>
      </c>
      <c r="J20" s="89" t="s">
        <v>339</v>
      </c>
      <c r="K20" s="89" t="s">
        <v>0</v>
      </c>
    </row>
    <row r="21" spans="1:11" ht="14.45" customHeight="1" x14ac:dyDescent="0.2">
      <c r="A21" s="89" t="s">
        <v>348</v>
      </c>
      <c r="B21" s="96" t="s">
        <v>349</v>
      </c>
      <c r="C21" s="89" t="s">
        <v>0</v>
      </c>
      <c r="D21" s="89" t="s">
        <v>339</v>
      </c>
      <c r="E21" s="89" t="s">
        <v>339</v>
      </c>
      <c r="F21" s="89" t="s">
        <v>0</v>
      </c>
      <c r="G21" s="89" t="s">
        <v>339</v>
      </c>
      <c r="H21" s="89" t="s">
        <v>339</v>
      </c>
      <c r="I21" s="89" t="s">
        <v>339</v>
      </c>
      <c r="J21" s="89" t="s">
        <v>339</v>
      </c>
      <c r="K21" s="89" t="s">
        <v>0</v>
      </c>
    </row>
    <row r="22" spans="1:11" ht="14.45" customHeight="1" x14ac:dyDescent="0.2">
      <c r="A22" s="89" t="s">
        <v>350</v>
      </c>
      <c r="B22" s="96" t="s">
        <v>351</v>
      </c>
      <c r="C22" s="89" t="s">
        <v>0</v>
      </c>
      <c r="D22" s="89" t="s">
        <v>352</v>
      </c>
      <c r="E22" s="89" t="s">
        <v>352</v>
      </c>
      <c r="F22" s="89" t="s">
        <v>0</v>
      </c>
      <c r="G22" s="89" t="s">
        <v>339</v>
      </c>
      <c r="H22" s="89" t="s">
        <v>339</v>
      </c>
      <c r="I22" s="89" t="s">
        <v>339</v>
      </c>
      <c r="J22" s="89" t="s">
        <v>339</v>
      </c>
      <c r="K22" s="89" t="s">
        <v>0</v>
      </c>
    </row>
    <row r="23" spans="1:11" ht="28.9" customHeight="1" x14ac:dyDescent="0.2">
      <c r="A23" s="89" t="s">
        <v>76</v>
      </c>
      <c r="B23" s="96" t="s">
        <v>353</v>
      </c>
      <c r="C23" s="89" t="s">
        <v>0</v>
      </c>
      <c r="D23" s="89" t="s">
        <v>339</v>
      </c>
      <c r="E23" s="89" t="s">
        <v>339</v>
      </c>
      <c r="F23" s="89" t="s">
        <v>0</v>
      </c>
      <c r="G23" s="89" t="s">
        <v>339</v>
      </c>
      <c r="H23" s="89" t="s">
        <v>339</v>
      </c>
      <c r="I23" s="89" t="s">
        <v>339</v>
      </c>
      <c r="J23" s="89" t="s">
        <v>339</v>
      </c>
      <c r="K23" s="89" t="s">
        <v>0</v>
      </c>
    </row>
    <row r="24" spans="1:11" ht="28.9" customHeight="1" x14ac:dyDescent="0.2">
      <c r="A24" s="89" t="s">
        <v>77</v>
      </c>
      <c r="B24" s="96" t="s">
        <v>354</v>
      </c>
      <c r="C24" s="89" t="s">
        <v>0</v>
      </c>
      <c r="D24" s="89" t="s">
        <v>355</v>
      </c>
      <c r="E24" s="89" t="s">
        <v>355</v>
      </c>
      <c r="F24" s="89" t="s">
        <v>0</v>
      </c>
      <c r="G24" s="89" t="s">
        <v>339</v>
      </c>
      <c r="H24" s="89" t="s">
        <v>339</v>
      </c>
      <c r="I24" s="89" t="s">
        <v>339</v>
      </c>
      <c r="J24" s="89" t="s">
        <v>339</v>
      </c>
      <c r="K24" s="89" t="s">
        <v>0</v>
      </c>
    </row>
    <row r="25" spans="1:11" ht="28.9" customHeight="1" x14ac:dyDescent="0.2">
      <c r="A25" s="89" t="s">
        <v>356</v>
      </c>
      <c r="B25" s="96" t="s">
        <v>357</v>
      </c>
      <c r="C25" s="89" t="s">
        <v>0</v>
      </c>
      <c r="D25" s="89" t="s">
        <v>339</v>
      </c>
      <c r="E25" s="89" t="s">
        <v>339</v>
      </c>
      <c r="F25" s="89" t="s">
        <v>0</v>
      </c>
      <c r="G25" s="89" t="s">
        <v>339</v>
      </c>
      <c r="H25" s="89" t="s">
        <v>339</v>
      </c>
      <c r="I25" s="89" t="s">
        <v>339</v>
      </c>
      <c r="J25" s="89" t="s">
        <v>339</v>
      </c>
      <c r="K25" s="89" t="s">
        <v>0</v>
      </c>
    </row>
    <row r="26" spans="1:11" ht="43.35" customHeight="1" x14ac:dyDescent="0.2">
      <c r="A26" s="89" t="s">
        <v>79</v>
      </c>
      <c r="B26" s="96" t="s">
        <v>358</v>
      </c>
      <c r="C26" s="89" t="s">
        <v>0</v>
      </c>
      <c r="D26" s="89" t="s">
        <v>339</v>
      </c>
      <c r="E26" s="89" t="s">
        <v>339</v>
      </c>
      <c r="F26" s="89" t="s">
        <v>0</v>
      </c>
      <c r="G26" s="89" t="s">
        <v>339</v>
      </c>
      <c r="H26" s="89" t="s">
        <v>339</v>
      </c>
      <c r="I26" s="89" t="s">
        <v>339</v>
      </c>
      <c r="J26" s="89" t="s">
        <v>339</v>
      </c>
      <c r="K26" s="89" t="s">
        <v>0</v>
      </c>
    </row>
    <row r="27" spans="1:11" ht="28.9" customHeight="1" x14ac:dyDescent="0.2">
      <c r="A27" s="97" t="s">
        <v>359</v>
      </c>
      <c r="B27" s="98" t="s">
        <v>360</v>
      </c>
      <c r="C27" s="97" t="s">
        <v>0</v>
      </c>
      <c r="D27" s="97" t="s">
        <v>361</v>
      </c>
      <c r="E27" s="97" t="s">
        <v>362</v>
      </c>
      <c r="F27" s="97" t="s">
        <v>0</v>
      </c>
      <c r="G27" s="97" t="s">
        <v>339</v>
      </c>
      <c r="H27" s="97" t="s">
        <v>339</v>
      </c>
      <c r="I27" s="97" t="s">
        <v>339</v>
      </c>
      <c r="J27" s="97" t="s">
        <v>340</v>
      </c>
      <c r="K27" s="97" t="s">
        <v>0</v>
      </c>
    </row>
    <row r="28" spans="1:11" ht="28.9" customHeight="1" x14ac:dyDescent="0.2">
      <c r="A28" s="94" t="s">
        <v>363</v>
      </c>
      <c r="B28" s="95" t="s">
        <v>364</v>
      </c>
      <c r="C28" s="94" t="s">
        <v>0</v>
      </c>
      <c r="D28" s="94" t="s">
        <v>339</v>
      </c>
      <c r="E28" s="94" t="s">
        <v>339</v>
      </c>
      <c r="F28" s="94" t="s">
        <v>0</v>
      </c>
      <c r="G28" s="94" t="s">
        <v>339</v>
      </c>
      <c r="H28" s="94" t="s">
        <v>339</v>
      </c>
      <c r="I28" s="94" t="s">
        <v>339</v>
      </c>
      <c r="J28" s="94" t="s">
        <v>339</v>
      </c>
      <c r="K28" s="94" t="s">
        <v>0</v>
      </c>
    </row>
    <row r="29" spans="1:11" ht="28.9" customHeight="1" x14ac:dyDescent="0.2">
      <c r="A29" s="89" t="s">
        <v>365</v>
      </c>
      <c r="B29" s="96" t="s">
        <v>366</v>
      </c>
      <c r="C29" s="89" t="s">
        <v>0</v>
      </c>
      <c r="D29" s="89" t="s">
        <v>339</v>
      </c>
      <c r="E29" s="89" t="s">
        <v>339</v>
      </c>
      <c r="F29" s="89" t="s">
        <v>0</v>
      </c>
      <c r="G29" s="89" t="s">
        <v>339</v>
      </c>
      <c r="H29" s="89" t="s">
        <v>339</v>
      </c>
      <c r="I29" s="89" t="s">
        <v>339</v>
      </c>
      <c r="J29" s="89" t="s">
        <v>339</v>
      </c>
      <c r="K29" s="89" t="s">
        <v>0</v>
      </c>
    </row>
    <row r="30" spans="1:11" ht="14.45" customHeight="1" x14ac:dyDescent="0.2">
      <c r="A30" s="89" t="s">
        <v>367</v>
      </c>
      <c r="B30" s="96" t="s">
        <v>368</v>
      </c>
      <c r="C30" s="89" t="s">
        <v>0</v>
      </c>
      <c r="D30" s="89" t="s">
        <v>339</v>
      </c>
      <c r="E30" s="89" t="s">
        <v>339</v>
      </c>
      <c r="F30" s="89" t="s">
        <v>0</v>
      </c>
      <c r="G30" s="89" t="s">
        <v>339</v>
      </c>
      <c r="H30" s="89" t="s">
        <v>339</v>
      </c>
      <c r="I30" s="89" t="s">
        <v>339</v>
      </c>
      <c r="J30" s="89" t="s">
        <v>339</v>
      </c>
      <c r="K30" s="89" t="s">
        <v>0</v>
      </c>
    </row>
    <row r="31" spans="1:11" ht="14.45" customHeight="1" x14ac:dyDescent="0.2">
      <c r="A31" s="94" t="s">
        <v>369</v>
      </c>
      <c r="B31" s="95" t="s">
        <v>370</v>
      </c>
      <c r="C31" s="94" t="s">
        <v>0</v>
      </c>
      <c r="D31" s="94" t="s">
        <v>339</v>
      </c>
      <c r="E31" s="94" t="s">
        <v>339</v>
      </c>
      <c r="F31" s="94" t="s">
        <v>0</v>
      </c>
      <c r="G31" s="94" t="s">
        <v>339</v>
      </c>
      <c r="H31" s="94" t="s">
        <v>339</v>
      </c>
      <c r="I31" s="94" t="s">
        <v>339</v>
      </c>
      <c r="J31" s="94" t="s">
        <v>339</v>
      </c>
      <c r="K31" s="94" t="s">
        <v>0</v>
      </c>
    </row>
    <row r="32" spans="1:11" ht="14.45" customHeight="1" x14ac:dyDescent="0.2">
      <c r="A32" s="94" t="s">
        <v>53</v>
      </c>
      <c r="B32" s="95" t="s">
        <v>371</v>
      </c>
      <c r="C32" s="94" t="s">
        <v>0</v>
      </c>
      <c r="D32" s="94" t="s">
        <v>339</v>
      </c>
      <c r="E32" s="94" t="s">
        <v>339</v>
      </c>
      <c r="F32" s="94" t="s">
        <v>0</v>
      </c>
      <c r="G32" s="94" t="s">
        <v>339</v>
      </c>
      <c r="H32" s="94" t="s">
        <v>339</v>
      </c>
      <c r="I32" s="94" t="s">
        <v>339</v>
      </c>
      <c r="J32" s="94" t="s">
        <v>339</v>
      </c>
      <c r="K32" s="94" t="s">
        <v>0</v>
      </c>
    </row>
    <row r="33" spans="1:7" ht="26.25" customHeight="1" x14ac:dyDescent="0.2"/>
    <row r="34" spans="1:7" ht="33.75" customHeight="1" x14ac:dyDescent="0.2"/>
    <row r="35" spans="1:7" ht="26.25" customHeight="1" x14ac:dyDescent="0.2">
      <c r="A35" s="240" t="s">
        <v>372</v>
      </c>
      <c r="B35" s="241"/>
      <c r="C35" s="241"/>
      <c r="D35" s="241"/>
      <c r="E35" s="241"/>
      <c r="F35" s="241"/>
      <c r="G35" s="241"/>
    </row>
    <row r="36" spans="1:7" ht="33.75" customHeight="1" x14ac:dyDescent="0.2"/>
    <row r="37" spans="1:7" ht="34.5" customHeight="1" x14ac:dyDescent="0.2">
      <c r="A37" s="240" t="s">
        <v>373</v>
      </c>
      <c r="B37" s="241"/>
      <c r="C37" s="241"/>
      <c r="D37" s="241"/>
      <c r="E37" s="241"/>
      <c r="F37" s="241"/>
      <c r="G37" s="241"/>
    </row>
    <row r="38" spans="1:7" ht="38.25" customHeight="1" x14ac:dyDescent="0.2"/>
    <row r="39" spans="1:7" ht="20.25" customHeight="1" x14ac:dyDescent="0.2"/>
    <row r="40" spans="1:7" ht="20.25" customHeight="1" x14ac:dyDescent="0.2"/>
    <row r="41" spans="1:7" ht="32.25" customHeight="1" x14ac:dyDescent="0.2"/>
    <row r="42" spans="1:7" ht="21.75" customHeight="1" x14ac:dyDescent="0.2"/>
    <row r="43" spans="1:7" ht="21.75" customHeight="1" x14ac:dyDescent="0.2"/>
    <row r="44" spans="1:7" ht="23.25" customHeight="1" x14ac:dyDescent="0.2"/>
    <row r="45" spans="1:7" ht="23.25" customHeight="1" x14ac:dyDescent="0.2"/>
  </sheetData>
  <mergeCells count="17">
    <mergeCell ref="A35:G35"/>
    <mergeCell ref="A37:G37"/>
    <mergeCell ref="E6:K6"/>
    <mergeCell ref="E7:E8"/>
    <mergeCell ref="F7:F8"/>
    <mergeCell ref="G7:G8"/>
    <mergeCell ref="H7:H8"/>
    <mergeCell ref="I7:I8"/>
    <mergeCell ref="J7:K7"/>
    <mergeCell ref="A2:K2"/>
    <mergeCell ref="A3:K3"/>
    <mergeCell ref="A4:K4"/>
    <mergeCell ref="A5:A8"/>
    <mergeCell ref="B5:B8"/>
    <mergeCell ref="C5:C8"/>
    <mergeCell ref="D5:K5"/>
    <mergeCell ref="D6:D8"/>
  </mergeCells>
  <printOptions horizontalCentered="1"/>
  <pageMargins left="0.19685040000000001" right="3.9370079999999997E-3" top="0.39370080000000002" bottom="0.39370080000000002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H5" sqref="H5"/>
    </sheetView>
  </sheetViews>
  <sheetFormatPr defaultColWidth="9.33203125" defaultRowHeight="14.25" x14ac:dyDescent="0.2"/>
  <cols>
    <col min="1" max="1" width="36.5" style="83" customWidth="1"/>
    <col min="2" max="2" width="11.1640625" style="83" customWidth="1"/>
    <col min="3" max="3" width="16.1640625" style="83" customWidth="1"/>
    <col min="4" max="4" width="17" style="83" customWidth="1"/>
    <col min="5" max="5" width="19.5" style="83" customWidth="1"/>
    <col min="6" max="6" width="15" style="83" customWidth="1"/>
    <col min="7" max="8" width="17.6640625" style="83" customWidth="1"/>
    <col min="9" max="9" width="22.1640625" style="83" customWidth="1"/>
    <col min="10" max="10" width="24.1640625" style="83" customWidth="1"/>
    <col min="11" max="16384" width="9.33203125" style="83"/>
  </cols>
  <sheetData>
    <row r="1" spans="1:10" ht="21.75" customHeight="1" x14ac:dyDescent="0.2">
      <c r="A1" s="9" t="s">
        <v>0</v>
      </c>
      <c r="I1" s="11"/>
    </row>
    <row r="2" spans="1:10" ht="22.9" customHeight="1" x14ac:dyDescent="0.2">
      <c r="A2" s="243" t="s">
        <v>288</v>
      </c>
      <c r="B2" s="243"/>
      <c r="C2" s="243"/>
      <c r="D2" s="243"/>
      <c r="E2" s="243"/>
      <c r="F2" s="243"/>
      <c r="G2" s="243"/>
      <c r="H2" s="243"/>
      <c r="I2" s="243"/>
      <c r="J2" s="19"/>
    </row>
    <row r="3" spans="1:10" ht="24.6" customHeight="1" x14ac:dyDescent="0.2">
      <c r="A3" s="244" t="s">
        <v>14</v>
      </c>
      <c r="B3" s="244" t="s">
        <v>15</v>
      </c>
      <c r="C3" s="244" t="s">
        <v>16</v>
      </c>
      <c r="D3" s="244" t="s">
        <v>17</v>
      </c>
      <c r="E3" s="244"/>
      <c r="F3" s="244"/>
      <c r="G3" s="244"/>
      <c r="H3" s="244"/>
      <c r="I3" s="244"/>
    </row>
    <row r="4" spans="1:10" ht="19.899999999999999" customHeight="1" x14ac:dyDescent="0.2">
      <c r="A4" s="245" t="s">
        <v>0</v>
      </c>
      <c r="B4" s="245" t="s">
        <v>0</v>
      </c>
      <c r="C4" s="245" t="s">
        <v>0</v>
      </c>
      <c r="D4" s="244" t="s">
        <v>18</v>
      </c>
      <c r="E4" s="244" t="s">
        <v>19</v>
      </c>
      <c r="F4" s="244"/>
      <c r="G4" s="244"/>
      <c r="H4" s="244"/>
      <c r="I4" s="244"/>
    </row>
    <row r="5" spans="1:10" ht="96" customHeight="1" x14ac:dyDescent="0.2">
      <c r="A5" s="245" t="s">
        <v>0</v>
      </c>
      <c r="B5" s="245" t="s">
        <v>0</v>
      </c>
      <c r="C5" s="245" t="s">
        <v>0</v>
      </c>
      <c r="D5" s="245" t="s">
        <v>0</v>
      </c>
      <c r="E5" s="84" t="s">
        <v>20</v>
      </c>
      <c r="F5" s="84" t="s">
        <v>21</v>
      </c>
      <c r="G5" s="84" t="s">
        <v>22</v>
      </c>
      <c r="H5" s="84" t="s">
        <v>23</v>
      </c>
      <c r="I5" s="84" t="s">
        <v>24</v>
      </c>
    </row>
    <row r="6" spans="1:10" ht="20.65" customHeight="1" x14ac:dyDescent="0.2">
      <c r="A6" s="84" t="s">
        <v>25</v>
      </c>
      <c r="B6" s="84" t="s">
        <v>26</v>
      </c>
      <c r="C6" s="84" t="s">
        <v>27</v>
      </c>
      <c r="D6" s="84" t="s">
        <v>28</v>
      </c>
      <c r="E6" s="84" t="s">
        <v>29</v>
      </c>
      <c r="F6" s="84" t="s">
        <v>30</v>
      </c>
      <c r="G6" s="84">
        <v>7</v>
      </c>
      <c r="H6" s="84" t="s">
        <v>32</v>
      </c>
      <c r="I6" s="84" t="s">
        <v>33</v>
      </c>
    </row>
    <row r="7" spans="1:10" ht="21" customHeight="1" x14ac:dyDescent="0.2">
      <c r="A7" s="15" t="s">
        <v>34</v>
      </c>
      <c r="B7" s="85" t="s">
        <v>35</v>
      </c>
      <c r="C7" s="84" t="s">
        <v>36</v>
      </c>
      <c r="D7" s="43">
        <f>E7+I7</f>
        <v>10922095</v>
      </c>
      <c r="E7" s="43">
        <f>E9</f>
        <v>10892095</v>
      </c>
      <c r="F7" s="43"/>
      <c r="G7" s="43"/>
      <c r="H7" s="43"/>
      <c r="I7" s="43">
        <v>30000</v>
      </c>
    </row>
    <row r="8" spans="1:10" ht="21" customHeight="1" x14ac:dyDescent="0.2">
      <c r="A8" s="7" t="s">
        <v>37</v>
      </c>
      <c r="B8" s="84" t="s">
        <v>38</v>
      </c>
      <c r="C8" s="84" t="s">
        <v>0</v>
      </c>
      <c r="D8" s="42"/>
      <c r="E8" s="44" t="s">
        <v>36</v>
      </c>
      <c r="F8" s="44" t="s">
        <v>36</v>
      </c>
      <c r="G8" s="44" t="s">
        <v>36</v>
      </c>
      <c r="H8" s="44" t="s">
        <v>36</v>
      </c>
      <c r="I8" s="42"/>
    </row>
    <row r="9" spans="1:10" ht="21" customHeight="1" x14ac:dyDescent="0.2">
      <c r="A9" s="7" t="s">
        <v>39</v>
      </c>
      <c r="B9" s="84" t="s">
        <v>40</v>
      </c>
      <c r="C9" s="84">
        <v>130</v>
      </c>
      <c r="D9" s="42">
        <v>10892095</v>
      </c>
      <c r="E9" s="42">
        <v>10892095</v>
      </c>
      <c r="F9" s="44" t="s">
        <v>36</v>
      </c>
      <c r="G9" s="44" t="s">
        <v>36</v>
      </c>
      <c r="H9" s="42"/>
      <c r="I9" s="42"/>
    </row>
    <row r="10" spans="1:10" ht="34.5" customHeight="1" x14ac:dyDescent="0.2">
      <c r="A10" s="7" t="s">
        <v>42</v>
      </c>
      <c r="B10" s="84" t="s">
        <v>41</v>
      </c>
      <c r="C10" s="84" t="s">
        <v>0</v>
      </c>
      <c r="D10" s="42"/>
      <c r="E10" s="44" t="s">
        <v>36</v>
      </c>
      <c r="F10" s="44" t="s">
        <v>36</v>
      </c>
      <c r="G10" s="44" t="s">
        <v>36</v>
      </c>
      <c r="H10" s="44" t="s">
        <v>36</v>
      </c>
      <c r="I10" s="42"/>
    </row>
    <row r="11" spans="1:10" ht="78" customHeight="1" x14ac:dyDescent="0.2">
      <c r="A11" s="7" t="s">
        <v>43</v>
      </c>
      <c r="B11" s="84" t="s">
        <v>44</v>
      </c>
      <c r="C11" s="84" t="s">
        <v>0</v>
      </c>
      <c r="D11" s="42"/>
      <c r="E11" s="44" t="s">
        <v>36</v>
      </c>
      <c r="F11" s="44" t="s">
        <v>36</v>
      </c>
      <c r="G11" s="44" t="s">
        <v>36</v>
      </c>
      <c r="H11" s="44" t="s">
        <v>36</v>
      </c>
      <c r="I11" s="42"/>
    </row>
    <row r="12" spans="1:10" ht="32.25" customHeight="1" x14ac:dyDescent="0.2">
      <c r="A12" s="7" t="s">
        <v>45</v>
      </c>
      <c r="B12" s="84" t="s">
        <v>46</v>
      </c>
      <c r="C12" s="84" t="s">
        <v>0</v>
      </c>
      <c r="D12" s="42"/>
      <c r="E12" s="44" t="s">
        <v>36</v>
      </c>
      <c r="F12" s="42"/>
      <c r="G12" s="42"/>
      <c r="H12" s="44" t="s">
        <v>36</v>
      </c>
      <c r="I12" s="44" t="s">
        <v>36</v>
      </c>
    </row>
    <row r="13" spans="1:10" ht="21" customHeight="1" x14ac:dyDescent="0.2">
      <c r="A13" s="7" t="s">
        <v>47</v>
      </c>
      <c r="B13" s="84" t="s">
        <v>48</v>
      </c>
      <c r="C13" s="84">
        <v>180</v>
      </c>
      <c r="D13" s="42">
        <v>30000</v>
      </c>
      <c r="E13" s="44" t="s">
        <v>36</v>
      </c>
      <c r="F13" s="44" t="s">
        <v>36</v>
      </c>
      <c r="G13" s="44" t="s">
        <v>36</v>
      </c>
      <c r="H13" s="44" t="s">
        <v>36</v>
      </c>
      <c r="I13" s="42">
        <v>30000</v>
      </c>
    </row>
    <row r="14" spans="1:10" ht="21" customHeight="1" x14ac:dyDescent="0.2">
      <c r="A14" s="7" t="s">
        <v>49</v>
      </c>
      <c r="B14" s="84" t="s">
        <v>50</v>
      </c>
      <c r="C14" s="84" t="s">
        <v>73</v>
      </c>
      <c r="D14" s="42"/>
      <c r="E14" s="44" t="s">
        <v>36</v>
      </c>
      <c r="F14" s="44" t="s">
        <v>36</v>
      </c>
      <c r="G14" s="44" t="s">
        <v>36</v>
      </c>
      <c r="H14" s="44" t="s">
        <v>36</v>
      </c>
      <c r="I14" s="42"/>
    </row>
    <row r="15" spans="1:10" ht="22.5" customHeight="1" x14ac:dyDescent="0.2">
      <c r="A15" s="15" t="s">
        <v>51</v>
      </c>
      <c r="B15" s="85" t="s">
        <v>52</v>
      </c>
      <c r="C15" s="84" t="s">
        <v>36</v>
      </c>
      <c r="D15" s="43">
        <f>D17+D20+D29+D23</f>
        <v>10922095</v>
      </c>
      <c r="E15" s="43">
        <f>E17+E20+E23+E29</f>
        <v>10892095</v>
      </c>
      <c r="F15" s="43"/>
      <c r="G15" s="43"/>
      <c r="H15" s="43"/>
      <c r="I15" s="43">
        <v>30000</v>
      </c>
    </row>
    <row r="16" spans="1:10" ht="25.5" customHeight="1" x14ac:dyDescent="0.2">
      <c r="A16" s="8" t="s">
        <v>75</v>
      </c>
      <c r="B16" s="84">
        <v>210</v>
      </c>
      <c r="C16" s="84">
        <v>100</v>
      </c>
      <c r="D16" s="43">
        <f>D17+D20</f>
        <v>8102714</v>
      </c>
      <c r="E16" s="43">
        <f>E17+E20</f>
        <v>8102714</v>
      </c>
      <c r="F16" s="42"/>
      <c r="G16" s="42"/>
      <c r="H16" s="42"/>
      <c r="I16" s="42"/>
    </row>
    <row r="17" spans="1:9" ht="42.75" x14ac:dyDescent="0.2">
      <c r="A17" s="13" t="s">
        <v>74</v>
      </c>
      <c r="B17" s="84">
        <v>211</v>
      </c>
      <c r="C17" s="84">
        <v>110</v>
      </c>
      <c r="D17" s="43">
        <f>D18+D19</f>
        <v>8102714</v>
      </c>
      <c r="E17" s="43">
        <f>D17</f>
        <v>8102714</v>
      </c>
      <c r="F17" s="42"/>
      <c r="G17" s="42"/>
      <c r="H17" s="42"/>
      <c r="I17" s="42"/>
    </row>
    <row r="18" spans="1:9" x14ac:dyDescent="0.2">
      <c r="A18" s="14" t="s">
        <v>83</v>
      </c>
      <c r="B18" s="84" t="s">
        <v>84</v>
      </c>
      <c r="C18" s="84">
        <v>111</v>
      </c>
      <c r="D18" s="42">
        <v>6223283</v>
      </c>
      <c r="E18" s="42">
        <v>6223283</v>
      </c>
      <c r="F18" s="42"/>
      <c r="G18" s="42"/>
      <c r="H18" s="42"/>
      <c r="I18" s="42"/>
    </row>
    <row r="19" spans="1:9" ht="142.5" x14ac:dyDescent="0.2">
      <c r="A19" s="14" t="s">
        <v>85</v>
      </c>
      <c r="B19" s="84" t="s">
        <v>86</v>
      </c>
      <c r="C19" s="84">
        <v>119</v>
      </c>
      <c r="D19" s="42">
        <v>1879431</v>
      </c>
      <c r="E19" s="42">
        <v>1879431</v>
      </c>
      <c r="F19" s="42"/>
      <c r="G19" s="42"/>
      <c r="H19" s="42"/>
      <c r="I19" s="42"/>
    </row>
    <row r="20" spans="1:9" ht="42.75" x14ac:dyDescent="0.2">
      <c r="A20" s="13" t="s">
        <v>81</v>
      </c>
      <c r="B20" s="84">
        <v>212</v>
      </c>
      <c r="C20" s="84">
        <v>112</v>
      </c>
      <c r="D20" s="43"/>
      <c r="E20" s="43"/>
      <c r="F20" s="42"/>
      <c r="G20" s="42"/>
      <c r="H20" s="42"/>
      <c r="I20" s="42"/>
    </row>
    <row r="21" spans="1:9" ht="28.5" x14ac:dyDescent="0.2">
      <c r="A21" s="13" t="s">
        <v>82</v>
      </c>
      <c r="B21" s="84">
        <v>213</v>
      </c>
      <c r="C21" s="84"/>
      <c r="D21" s="42"/>
      <c r="E21" s="42"/>
      <c r="F21" s="42"/>
      <c r="G21" s="42"/>
      <c r="H21" s="42"/>
      <c r="I21" s="42"/>
    </row>
    <row r="22" spans="1:9" ht="28.5" x14ac:dyDescent="0.2">
      <c r="A22" s="8" t="s">
        <v>76</v>
      </c>
      <c r="B22" s="84">
        <v>220</v>
      </c>
      <c r="C22" s="84"/>
      <c r="D22" s="42"/>
      <c r="E22" s="42"/>
      <c r="F22" s="42"/>
      <c r="G22" s="42"/>
      <c r="H22" s="42"/>
      <c r="I22" s="42"/>
    </row>
    <row r="23" spans="1:9" ht="28.5" x14ac:dyDescent="0.2">
      <c r="A23" s="8" t="s">
        <v>77</v>
      </c>
      <c r="B23" s="84">
        <v>230</v>
      </c>
      <c r="C23" s="84">
        <v>850</v>
      </c>
      <c r="D23" s="43">
        <f>D24+D26+D25</f>
        <v>24555</v>
      </c>
      <c r="E23" s="43">
        <f>D23</f>
        <v>24555</v>
      </c>
      <c r="F23" s="42"/>
      <c r="G23" s="42"/>
      <c r="H23" s="42"/>
      <c r="I23" s="42"/>
    </row>
    <row r="24" spans="1:9" ht="28.5" x14ac:dyDescent="0.2">
      <c r="A24" s="13" t="s">
        <v>87</v>
      </c>
      <c r="B24" s="84">
        <v>231</v>
      </c>
      <c r="C24" s="84">
        <v>851</v>
      </c>
      <c r="D24" s="42">
        <v>1000</v>
      </c>
      <c r="E24" s="42">
        <v>1000</v>
      </c>
      <c r="F24" s="42"/>
      <c r="G24" s="42"/>
      <c r="H24" s="42"/>
      <c r="I24" s="42"/>
    </row>
    <row r="25" spans="1:9" x14ac:dyDescent="0.2">
      <c r="A25" s="13" t="s">
        <v>88</v>
      </c>
      <c r="B25" s="84">
        <v>232</v>
      </c>
      <c r="C25" s="84">
        <v>852</v>
      </c>
      <c r="D25" s="42">
        <v>3928</v>
      </c>
      <c r="E25" s="42">
        <v>3928</v>
      </c>
      <c r="F25" s="42"/>
      <c r="G25" s="42"/>
      <c r="H25" s="42"/>
      <c r="I25" s="42"/>
    </row>
    <row r="26" spans="1:9" x14ac:dyDescent="0.2">
      <c r="A26" s="13" t="s">
        <v>89</v>
      </c>
      <c r="B26" s="84">
        <v>233</v>
      </c>
      <c r="C26" s="84">
        <v>853</v>
      </c>
      <c r="D26" s="42">
        <v>19627</v>
      </c>
      <c r="E26" s="42">
        <v>19627</v>
      </c>
      <c r="F26" s="42"/>
      <c r="G26" s="42"/>
      <c r="H26" s="42"/>
      <c r="I26" s="42"/>
    </row>
    <row r="27" spans="1:9" ht="28.5" x14ac:dyDescent="0.2">
      <c r="A27" s="8" t="s">
        <v>78</v>
      </c>
      <c r="B27" s="84">
        <v>240</v>
      </c>
      <c r="C27" s="84"/>
      <c r="D27" s="42"/>
      <c r="E27" s="42"/>
      <c r="F27" s="42"/>
      <c r="G27" s="42"/>
      <c r="H27" s="42"/>
      <c r="I27" s="42"/>
    </row>
    <row r="28" spans="1:9" ht="42.75" x14ac:dyDescent="0.2">
      <c r="A28" s="8" t="s">
        <v>79</v>
      </c>
      <c r="B28" s="84">
        <v>250</v>
      </c>
      <c r="C28" s="84"/>
      <c r="D28" s="42"/>
      <c r="E28" s="42"/>
      <c r="F28" s="42"/>
      <c r="G28" s="42"/>
      <c r="H28" s="42"/>
      <c r="I28" s="42"/>
    </row>
    <row r="29" spans="1:9" ht="28.5" x14ac:dyDescent="0.2">
      <c r="A29" s="8" t="s">
        <v>80</v>
      </c>
      <c r="B29" s="84">
        <v>260</v>
      </c>
      <c r="C29" s="84" t="s">
        <v>36</v>
      </c>
      <c r="D29" s="43">
        <f>D30+D31+D32+D34+D35+D37</f>
        <v>2794826</v>
      </c>
      <c r="E29" s="43">
        <f>E30+E31+E32+E34+E35+E37</f>
        <v>2764826</v>
      </c>
      <c r="F29" s="42"/>
      <c r="G29" s="42"/>
      <c r="H29" s="42"/>
      <c r="I29" s="42"/>
    </row>
    <row r="30" spans="1:9" x14ac:dyDescent="0.2">
      <c r="A30" s="13" t="s">
        <v>90</v>
      </c>
      <c r="B30" s="84">
        <v>261</v>
      </c>
      <c r="C30" s="84"/>
      <c r="D30" s="42">
        <v>42000</v>
      </c>
      <c r="E30" s="42">
        <f>D30</f>
        <v>42000</v>
      </c>
      <c r="F30" s="42"/>
      <c r="G30" s="42"/>
      <c r="H30" s="42"/>
      <c r="I30" s="42"/>
    </row>
    <row r="31" spans="1:9" x14ac:dyDescent="0.2">
      <c r="A31" s="13" t="s">
        <v>91</v>
      </c>
      <c r="B31" s="84">
        <v>262</v>
      </c>
      <c r="C31" s="84"/>
      <c r="D31" s="42">
        <v>18000</v>
      </c>
      <c r="E31" s="42">
        <f t="shared" ref="E31:E45" si="0">D31</f>
        <v>18000</v>
      </c>
      <c r="F31" s="42"/>
      <c r="G31" s="42"/>
      <c r="H31" s="42"/>
      <c r="I31" s="42"/>
    </row>
    <row r="32" spans="1:9" x14ac:dyDescent="0.2">
      <c r="A32" s="13" t="s">
        <v>92</v>
      </c>
      <c r="B32" s="84">
        <v>263</v>
      </c>
      <c r="C32" s="84"/>
      <c r="D32" s="42">
        <v>941053.48</v>
      </c>
      <c r="E32" s="42">
        <f t="shared" si="0"/>
        <v>941053.48</v>
      </c>
      <c r="F32" s="42"/>
      <c r="G32" s="42"/>
      <c r="H32" s="42"/>
      <c r="I32" s="42"/>
    </row>
    <row r="33" spans="1:9" x14ac:dyDescent="0.2">
      <c r="A33" s="13" t="s">
        <v>93</v>
      </c>
      <c r="B33" s="84">
        <v>264</v>
      </c>
      <c r="C33" s="84"/>
      <c r="D33" s="42"/>
      <c r="E33" s="42">
        <f t="shared" si="0"/>
        <v>0</v>
      </c>
      <c r="F33" s="42"/>
      <c r="G33" s="42"/>
      <c r="H33" s="42"/>
      <c r="I33" s="42"/>
    </row>
    <row r="34" spans="1:9" ht="28.5" x14ac:dyDescent="0.2">
      <c r="A34" s="13" t="s">
        <v>94</v>
      </c>
      <c r="B34" s="84">
        <v>265</v>
      </c>
      <c r="C34" s="84"/>
      <c r="D34" s="42">
        <v>100000</v>
      </c>
      <c r="E34" s="42">
        <f t="shared" si="0"/>
        <v>100000</v>
      </c>
      <c r="F34" s="42"/>
      <c r="G34" s="42"/>
      <c r="H34" s="42"/>
      <c r="I34" s="42"/>
    </row>
    <row r="35" spans="1:9" x14ac:dyDescent="0.2">
      <c r="A35" s="13" t="s">
        <v>95</v>
      </c>
      <c r="B35" s="84">
        <v>266</v>
      </c>
      <c r="C35" s="84"/>
      <c r="D35" s="42">
        <v>240000</v>
      </c>
      <c r="E35" s="42">
        <f t="shared" si="0"/>
        <v>240000</v>
      </c>
      <c r="F35" s="42"/>
      <c r="G35" s="42"/>
      <c r="H35" s="42"/>
      <c r="I35" s="42"/>
    </row>
    <row r="36" spans="1:9" ht="28.5" x14ac:dyDescent="0.2">
      <c r="A36" s="13" t="s">
        <v>96</v>
      </c>
      <c r="B36" s="84">
        <v>267</v>
      </c>
      <c r="C36" s="84"/>
      <c r="D36" s="42"/>
      <c r="E36" s="42">
        <f t="shared" si="0"/>
        <v>0</v>
      </c>
      <c r="F36" s="42"/>
      <c r="G36" s="42"/>
      <c r="H36" s="42"/>
      <c r="I36" s="42"/>
    </row>
    <row r="37" spans="1:9" ht="28.5" x14ac:dyDescent="0.2">
      <c r="A37" s="13" t="s">
        <v>97</v>
      </c>
      <c r="B37" s="84">
        <v>268</v>
      </c>
      <c r="C37" s="84"/>
      <c r="D37" s="42">
        <f>E37+I37</f>
        <v>1453772.52</v>
      </c>
      <c r="E37" s="42">
        <v>1423772.52</v>
      </c>
      <c r="F37" s="42"/>
      <c r="G37" s="42"/>
      <c r="H37" s="42"/>
      <c r="I37" s="42">
        <v>30000</v>
      </c>
    </row>
    <row r="38" spans="1:9" ht="28.5" x14ac:dyDescent="0.2">
      <c r="A38" s="15" t="s">
        <v>98</v>
      </c>
      <c r="B38" s="85">
        <v>300</v>
      </c>
      <c r="C38" s="84"/>
      <c r="D38" s="42"/>
      <c r="E38" s="42">
        <f t="shared" si="0"/>
        <v>0</v>
      </c>
      <c r="F38" s="42"/>
      <c r="G38" s="42"/>
      <c r="H38" s="42"/>
      <c r="I38" s="42"/>
    </row>
    <row r="39" spans="1:9" x14ac:dyDescent="0.2">
      <c r="A39" s="12" t="s">
        <v>99</v>
      </c>
      <c r="B39" s="84">
        <v>310</v>
      </c>
      <c r="C39" s="84"/>
      <c r="D39" s="42"/>
      <c r="E39" s="42">
        <f t="shared" si="0"/>
        <v>0</v>
      </c>
      <c r="F39" s="42"/>
      <c r="G39" s="42"/>
      <c r="H39" s="42"/>
      <c r="I39" s="42"/>
    </row>
    <row r="40" spans="1:9" x14ac:dyDescent="0.2">
      <c r="A40" s="12" t="s">
        <v>100</v>
      </c>
      <c r="B40" s="84">
        <v>320</v>
      </c>
      <c r="C40" s="84"/>
      <c r="D40" s="42"/>
      <c r="E40" s="42">
        <f t="shared" si="0"/>
        <v>0</v>
      </c>
      <c r="F40" s="42"/>
      <c r="G40" s="42"/>
      <c r="H40" s="42"/>
      <c r="I40" s="42"/>
    </row>
    <row r="41" spans="1:9" ht="28.5" x14ac:dyDescent="0.2">
      <c r="A41" s="15" t="s">
        <v>103</v>
      </c>
      <c r="B41" s="85">
        <v>400</v>
      </c>
      <c r="C41" s="84"/>
      <c r="D41" s="42"/>
      <c r="E41" s="42">
        <f t="shared" si="0"/>
        <v>0</v>
      </c>
      <c r="F41" s="42"/>
      <c r="G41" s="42"/>
      <c r="H41" s="42"/>
      <c r="I41" s="42"/>
    </row>
    <row r="42" spans="1:9" x14ac:dyDescent="0.2">
      <c r="A42" s="12" t="s">
        <v>101</v>
      </c>
      <c r="B42" s="84">
        <v>410</v>
      </c>
      <c r="C42" s="84"/>
      <c r="D42" s="42"/>
      <c r="E42" s="42">
        <f t="shared" si="0"/>
        <v>0</v>
      </c>
      <c r="F42" s="42"/>
      <c r="G42" s="42"/>
      <c r="H42" s="42"/>
      <c r="I42" s="42"/>
    </row>
    <row r="43" spans="1:9" x14ac:dyDescent="0.2">
      <c r="A43" s="12" t="s">
        <v>102</v>
      </c>
      <c r="B43" s="84">
        <v>420</v>
      </c>
      <c r="C43" s="84"/>
      <c r="D43" s="42"/>
      <c r="E43" s="42">
        <f t="shared" si="0"/>
        <v>0</v>
      </c>
      <c r="F43" s="42"/>
      <c r="G43" s="42"/>
      <c r="H43" s="42"/>
      <c r="I43" s="42"/>
    </row>
    <row r="44" spans="1:9" ht="28.5" x14ac:dyDescent="0.2">
      <c r="A44" s="15" t="s">
        <v>104</v>
      </c>
      <c r="B44" s="85">
        <v>500</v>
      </c>
      <c r="C44" s="84"/>
      <c r="D44" s="42"/>
      <c r="E44" s="42">
        <f t="shared" si="0"/>
        <v>0</v>
      </c>
      <c r="F44" s="42"/>
      <c r="G44" s="42"/>
      <c r="H44" s="42"/>
      <c r="I44" s="42"/>
    </row>
    <row r="45" spans="1:9" x14ac:dyDescent="0.2">
      <c r="A45" s="15" t="s">
        <v>53</v>
      </c>
      <c r="B45" s="85">
        <v>600</v>
      </c>
      <c r="C45" s="84"/>
      <c r="D45" s="42"/>
      <c r="E45" s="42">
        <f t="shared" si="0"/>
        <v>0</v>
      </c>
      <c r="F45" s="42"/>
      <c r="G45" s="42"/>
      <c r="H45" s="42"/>
      <c r="I45" s="42"/>
    </row>
    <row r="48" spans="1:9" x14ac:dyDescent="0.2">
      <c r="A48" s="242" t="s">
        <v>259</v>
      </c>
      <c r="B48" s="229"/>
      <c r="C48" s="229"/>
      <c r="D48" s="229"/>
      <c r="E48" s="229"/>
      <c r="F48" s="229"/>
      <c r="G48" s="229"/>
      <c r="H48" s="229"/>
      <c r="I48" s="229"/>
    </row>
  </sheetData>
  <mergeCells count="8">
    <mergeCell ref="A48:I48"/>
    <mergeCell ref="A2:I2"/>
    <mergeCell ref="A3:A5"/>
    <mergeCell ref="B3:B5"/>
    <mergeCell ref="C3:C5"/>
    <mergeCell ref="D3:I3"/>
    <mergeCell ref="D4:D5"/>
    <mergeCell ref="E4:I4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Layout" zoomScaleNormal="100" workbookViewId="0">
      <selection activeCell="A2" sqref="A2:I2"/>
    </sheetView>
  </sheetViews>
  <sheetFormatPr defaultColWidth="9.33203125" defaultRowHeight="14.25" x14ac:dyDescent="0.2"/>
  <cols>
    <col min="1" max="1" width="36.5" style="83" customWidth="1"/>
    <col min="2" max="2" width="11.1640625" style="83" customWidth="1"/>
    <col min="3" max="3" width="16.1640625" style="83" customWidth="1"/>
    <col min="4" max="4" width="17" style="83" customWidth="1"/>
    <col min="5" max="5" width="19.5" style="83" customWidth="1"/>
    <col min="6" max="6" width="15" style="83" customWidth="1"/>
    <col min="7" max="8" width="17.6640625" style="83" customWidth="1"/>
    <col min="9" max="9" width="22.1640625" style="83" customWidth="1"/>
    <col min="10" max="10" width="24.1640625" style="83" customWidth="1"/>
    <col min="11" max="16384" width="9.33203125" style="83"/>
  </cols>
  <sheetData>
    <row r="1" spans="1:10" ht="21.75" customHeight="1" x14ac:dyDescent="0.2">
      <c r="A1" s="9" t="s">
        <v>0</v>
      </c>
      <c r="I1" s="11"/>
    </row>
    <row r="2" spans="1:10" ht="22.9" customHeight="1" x14ac:dyDescent="0.2">
      <c r="A2" s="243" t="s">
        <v>396</v>
      </c>
      <c r="B2" s="243"/>
      <c r="C2" s="243"/>
      <c r="D2" s="243"/>
      <c r="E2" s="243"/>
      <c r="F2" s="243"/>
      <c r="G2" s="243"/>
      <c r="H2" s="243"/>
      <c r="I2" s="243"/>
      <c r="J2" s="19"/>
    </row>
    <row r="3" spans="1:10" ht="24.6" customHeight="1" x14ac:dyDescent="0.2">
      <c r="A3" s="244" t="s">
        <v>14</v>
      </c>
      <c r="B3" s="244" t="s">
        <v>15</v>
      </c>
      <c r="C3" s="244" t="s">
        <v>16</v>
      </c>
      <c r="D3" s="244" t="s">
        <v>17</v>
      </c>
      <c r="E3" s="244"/>
      <c r="F3" s="244"/>
      <c r="G3" s="244"/>
      <c r="H3" s="244"/>
      <c r="I3" s="244"/>
    </row>
    <row r="4" spans="1:10" ht="19.899999999999999" customHeight="1" x14ac:dyDescent="0.2">
      <c r="A4" s="245" t="s">
        <v>0</v>
      </c>
      <c r="B4" s="245" t="s">
        <v>0</v>
      </c>
      <c r="C4" s="245" t="s">
        <v>0</v>
      </c>
      <c r="D4" s="244" t="s">
        <v>18</v>
      </c>
      <c r="E4" s="244" t="s">
        <v>19</v>
      </c>
      <c r="F4" s="244"/>
      <c r="G4" s="244"/>
      <c r="H4" s="244"/>
      <c r="I4" s="244"/>
    </row>
    <row r="5" spans="1:10" ht="96" customHeight="1" x14ac:dyDescent="0.2">
      <c r="A5" s="245" t="s">
        <v>0</v>
      </c>
      <c r="B5" s="245" t="s">
        <v>0</v>
      </c>
      <c r="C5" s="245" t="s">
        <v>0</v>
      </c>
      <c r="D5" s="245" t="s">
        <v>0</v>
      </c>
      <c r="E5" s="84" t="s">
        <v>20</v>
      </c>
      <c r="F5" s="84" t="s">
        <v>21</v>
      </c>
      <c r="G5" s="84" t="s">
        <v>22</v>
      </c>
      <c r="H5" s="84" t="s">
        <v>23</v>
      </c>
      <c r="I5" s="84" t="s">
        <v>24</v>
      </c>
    </row>
    <row r="6" spans="1:10" ht="20.65" customHeight="1" x14ac:dyDescent="0.2">
      <c r="A6" s="84" t="s">
        <v>25</v>
      </c>
      <c r="B6" s="84" t="s">
        <v>26</v>
      </c>
      <c r="C6" s="84" t="s">
        <v>27</v>
      </c>
      <c r="D6" s="84" t="s">
        <v>28</v>
      </c>
      <c r="E6" s="84" t="s">
        <v>29</v>
      </c>
      <c r="F6" s="84" t="s">
        <v>30</v>
      </c>
      <c r="G6" s="84">
        <v>7</v>
      </c>
      <c r="H6" s="84" t="s">
        <v>32</v>
      </c>
      <c r="I6" s="84" t="s">
        <v>33</v>
      </c>
    </row>
    <row r="7" spans="1:10" ht="21" customHeight="1" x14ac:dyDescent="0.2">
      <c r="A7" s="15" t="s">
        <v>34</v>
      </c>
      <c r="B7" s="85" t="s">
        <v>35</v>
      </c>
      <c r="C7" s="84" t="s">
        <v>36</v>
      </c>
      <c r="D7" s="43">
        <v>9281104</v>
      </c>
      <c r="E7" s="43">
        <v>9246104</v>
      </c>
      <c r="F7" s="43"/>
      <c r="G7" s="43"/>
      <c r="H7" s="43"/>
      <c r="I7" s="43">
        <v>35000</v>
      </c>
    </row>
    <row r="8" spans="1:10" ht="21" customHeight="1" x14ac:dyDescent="0.2">
      <c r="A8" s="7" t="s">
        <v>37</v>
      </c>
      <c r="B8" s="84" t="s">
        <v>38</v>
      </c>
      <c r="C8" s="84" t="s">
        <v>0</v>
      </c>
      <c r="D8" s="42"/>
      <c r="E8" s="44" t="s">
        <v>36</v>
      </c>
      <c r="F8" s="44" t="s">
        <v>36</v>
      </c>
      <c r="G8" s="44" t="s">
        <v>36</v>
      </c>
      <c r="H8" s="44" t="s">
        <v>36</v>
      </c>
      <c r="I8" s="42"/>
    </row>
    <row r="9" spans="1:10" ht="21" customHeight="1" x14ac:dyDescent="0.2">
      <c r="A9" s="7" t="s">
        <v>39</v>
      </c>
      <c r="B9" s="84" t="s">
        <v>40</v>
      </c>
      <c r="C9" s="84">
        <v>130</v>
      </c>
      <c r="D9" s="42">
        <v>9246104</v>
      </c>
      <c r="E9" s="42">
        <v>9246104</v>
      </c>
      <c r="F9" s="44" t="s">
        <v>36</v>
      </c>
      <c r="G9" s="44" t="s">
        <v>36</v>
      </c>
      <c r="H9" s="42"/>
      <c r="I9" s="42"/>
    </row>
    <row r="10" spans="1:10" ht="34.5" customHeight="1" x14ac:dyDescent="0.2">
      <c r="A10" s="7" t="s">
        <v>42</v>
      </c>
      <c r="B10" s="84" t="s">
        <v>41</v>
      </c>
      <c r="C10" s="84" t="s">
        <v>0</v>
      </c>
      <c r="D10" s="42"/>
      <c r="E10" s="44" t="s">
        <v>36</v>
      </c>
      <c r="F10" s="44" t="s">
        <v>36</v>
      </c>
      <c r="G10" s="44" t="s">
        <v>36</v>
      </c>
      <c r="H10" s="44" t="s">
        <v>36</v>
      </c>
      <c r="I10" s="42"/>
    </row>
    <row r="11" spans="1:10" ht="78" customHeight="1" x14ac:dyDescent="0.2">
      <c r="A11" s="7" t="s">
        <v>43</v>
      </c>
      <c r="B11" s="84" t="s">
        <v>44</v>
      </c>
      <c r="C11" s="84" t="s">
        <v>0</v>
      </c>
      <c r="D11" s="42"/>
      <c r="E11" s="44" t="s">
        <v>36</v>
      </c>
      <c r="F11" s="44" t="s">
        <v>36</v>
      </c>
      <c r="G11" s="44" t="s">
        <v>36</v>
      </c>
      <c r="H11" s="44" t="s">
        <v>36</v>
      </c>
      <c r="I11" s="42"/>
    </row>
    <row r="12" spans="1:10" ht="32.25" customHeight="1" x14ac:dyDescent="0.2">
      <c r="A12" s="7" t="s">
        <v>45</v>
      </c>
      <c r="B12" s="84" t="s">
        <v>46</v>
      </c>
      <c r="C12" s="84" t="s">
        <v>0</v>
      </c>
      <c r="D12" s="42"/>
      <c r="E12" s="44" t="s">
        <v>36</v>
      </c>
      <c r="F12" s="42"/>
      <c r="G12" s="42"/>
      <c r="H12" s="44" t="s">
        <v>36</v>
      </c>
      <c r="I12" s="44" t="s">
        <v>36</v>
      </c>
    </row>
    <row r="13" spans="1:10" ht="21" customHeight="1" x14ac:dyDescent="0.2">
      <c r="A13" s="7" t="s">
        <v>47</v>
      </c>
      <c r="B13" s="84" t="s">
        <v>48</v>
      </c>
      <c r="C13" s="84">
        <v>180</v>
      </c>
      <c r="D13" s="42">
        <v>35000</v>
      </c>
      <c r="E13" s="44" t="s">
        <v>36</v>
      </c>
      <c r="F13" s="44" t="s">
        <v>36</v>
      </c>
      <c r="G13" s="44" t="s">
        <v>36</v>
      </c>
      <c r="H13" s="44" t="s">
        <v>36</v>
      </c>
      <c r="I13" s="42">
        <v>35000</v>
      </c>
    </row>
    <row r="14" spans="1:10" ht="21" customHeight="1" x14ac:dyDescent="0.2">
      <c r="A14" s="7" t="s">
        <v>49</v>
      </c>
      <c r="B14" s="84" t="s">
        <v>50</v>
      </c>
      <c r="C14" s="84" t="s">
        <v>73</v>
      </c>
      <c r="D14" s="42"/>
      <c r="E14" s="44" t="s">
        <v>36</v>
      </c>
      <c r="F14" s="44" t="s">
        <v>36</v>
      </c>
      <c r="G14" s="44" t="s">
        <v>36</v>
      </c>
      <c r="H14" s="44" t="s">
        <v>36</v>
      </c>
      <c r="I14" s="42"/>
    </row>
    <row r="15" spans="1:10" ht="22.5" customHeight="1" x14ac:dyDescent="0.2">
      <c r="A15" s="15" t="s">
        <v>51</v>
      </c>
      <c r="B15" s="85" t="s">
        <v>52</v>
      </c>
      <c r="C15" s="84" t="s">
        <v>36</v>
      </c>
      <c r="D15" s="43">
        <f>D17+D20+D29+D23</f>
        <v>9281104</v>
      </c>
      <c r="E15" s="43">
        <f>E17+E20+E23+E29</f>
        <v>9246104</v>
      </c>
      <c r="F15" s="43"/>
      <c r="G15" s="43"/>
      <c r="H15" s="43"/>
      <c r="I15" s="43">
        <v>35000</v>
      </c>
    </row>
    <row r="16" spans="1:10" ht="25.5" customHeight="1" x14ac:dyDescent="0.2">
      <c r="A16" s="8" t="s">
        <v>75</v>
      </c>
      <c r="B16" s="84">
        <v>210</v>
      </c>
      <c r="C16" s="84">
        <v>100</v>
      </c>
      <c r="D16" s="43">
        <f>D17+D20</f>
        <v>6521422.2000000002</v>
      </c>
      <c r="E16" s="43">
        <f>E17+E20</f>
        <v>6521422.2000000002</v>
      </c>
      <c r="F16" s="42"/>
      <c r="G16" s="42"/>
      <c r="H16" s="42"/>
      <c r="I16" s="42"/>
    </row>
    <row r="17" spans="1:9" ht="42.75" x14ac:dyDescent="0.2">
      <c r="A17" s="13" t="s">
        <v>74</v>
      </c>
      <c r="B17" s="84">
        <v>211</v>
      </c>
      <c r="C17" s="84">
        <v>110</v>
      </c>
      <c r="D17" s="43">
        <v>6497110.2000000002</v>
      </c>
      <c r="E17" s="43">
        <f>D17</f>
        <v>6497110.2000000002</v>
      </c>
      <c r="F17" s="42"/>
      <c r="G17" s="42"/>
      <c r="H17" s="42"/>
      <c r="I17" s="42"/>
    </row>
    <row r="18" spans="1:9" x14ac:dyDescent="0.2">
      <c r="A18" s="14" t="s">
        <v>83</v>
      </c>
      <c r="B18" s="84" t="s">
        <v>84</v>
      </c>
      <c r="C18" s="84">
        <v>111</v>
      </c>
      <c r="D18" s="42">
        <v>4990100</v>
      </c>
      <c r="E18" s="42">
        <v>4990100</v>
      </c>
      <c r="F18" s="42"/>
      <c r="G18" s="42"/>
      <c r="H18" s="42"/>
      <c r="I18" s="42"/>
    </row>
    <row r="19" spans="1:9" ht="142.5" x14ac:dyDescent="0.2">
      <c r="A19" s="14" t="s">
        <v>85</v>
      </c>
      <c r="B19" s="84" t="s">
        <v>86</v>
      </c>
      <c r="C19" s="84">
        <v>119</v>
      </c>
      <c r="D19" s="42">
        <v>1507010.2</v>
      </c>
      <c r="E19" s="42">
        <v>1507010.2</v>
      </c>
      <c r="F19" s="42"/>
      <c r="G19" s="42"/>
      <c r="H19" s="42"/>
      <c r="I19" s="42"/>
    </row>
    <row r="20" spans="1:9" ht="42.75" x14ac:dyDescent="0.2">
      <c r="A20" s="13" t="s">
        <v>81</v>
      </c>
      <c r="B20" s="84">
        <v>212</v>
      </c>
      <c r="C20" s="84">
        <v>112</v>
      </c>
      <c r="D20" s="43">
        <v>24312</v>
      </c>
      <c r="E20" s="43">
        <v>24312</v>
      </c>
      <c r="F20" s="42"/>
      <c r="G20" s="42"/>
      <c r="H20" s="42"/>
      <c r="I20" s="42"/>
    </row>
    <row r="21" spans="1:9" ht="28.5" x14ac:dyDescent="0.2">
      <c r="A21" s="13" t="s">
        <v>82</v>
      </c>
      <c r="B21" s="84">
        <v>213</v>
      </c>
      <c r="C21" s="84"/>
      <c r="D21" s="42"/>
      <c r="E21" s="42"/>
      <c r="F21" s="42"/>
      <c r="G21" s="42"/>
      <c r="H21" s="42"/>
      <c r="I21" s="42"/>
    </row>
    <row r="22" spans="1:9" ht="28.5" x14ac:dyDescent="0.2">
      <c r="A22" s="8" t="s">
        <v>76</v>
      </c>
      <c r="B22" s="84">
        <v>220</v>
      </c>
      <c r="C22" s="84"/>
      <c r="D22" s="42"/>
      <c r="E22" s="42"/>
      <c r="F22" s="42"/>
      <c r="G22" s="42"/>
      <c r="H22" s="42"/>
      <c r="I22" s="42"/>
    </row>
    <row r="23" spans="1:9" ht="28.5" x14ac:dyDescent="0.2">
      <c r="A23" s="8" t="s">
        <v>77</v>
      </c>
      <c r="B23" s="84">
        <v>230</v>
      </c>
      <c r="C23" s="84">
        <v>850</v>
      </c>
      <c r="D23" s="43">
        <f>D24+D26</f>
        <v>13911.64</v>
      </c>
      <c r="E23" s="43">
        <f>D23</f>
        <v>13911.64</v>
      </c>
      <c r="F23" s="42"/>
      <c r="G23" s="42"/>
      <c r="H23" s="42"/>
      <c r="I23" s="42"/>
    </row>
    <row r="24" spans="1:9" ht="28.5" x14ac:dyDescent="0.2">
      <c r="A24" s="13" t="s">
        <v>87</v>
      </c>
      <c r="B24" s="84">
        <v>231</v>
      </c>
      <c r="C24" s="84">
        <v>851</v>
      </c>
      <c r="D24" s="42">
        <v>1028</v>
      </c>
      <c r="E24" s="42">
        <v>1028</v>
      </c>
      <c r="F24" s="42"/>
      <c r="G24" s="42"/>
      <c r="H24" s="42"/>
      <c r="I24" s="42"/>
    </row>
    <row r="25" spans="1:9" x14ac:dyDescent="0.2">
      <c r="A25" s="13" t="s">
        <v>88</v>
      </c>
      <c r="B25" s="84">
        <v>232</v>
      </c>
      <c r="C25" s="84"/>
      <c r="D25" s="42"/>
      <c r="E25" s="42"/>
      <c r="F25" s="42"/>
      <c r="G25" s="42"/>
      <c r="H25" s="42"/>
      <c r="I25" s="42"/>
    </row>
    <row r="26" spans="1:9" x14ac:dyDescent="0.2">
      <c r="A26" s="13" t="s">
        <v>89</v>
      </c>
      <c r="B26" s="84">
        <v>233</v>
      </c>
      <c r="C26" s="84">
        <v>852</v>
      </c>
      <c r="D26" s="42">
        <v>12883.64</v>
      </c>
      <c r="E26" s="42">
        <v>12883.64</v>
      </c>
      <c r="F26" s="42"/>
      <c r="G26" s="42"/>
      <c r="H26" s="42"/>
      <c r="I26" s="42"/>
    </row>
    <row r="27" spans="1:9" ht="28.5" x14ac:dyDescent="0.2">
      <c r="A27" s="8" t="s">
        <v>78</v>
      </c>
      <c r="B27" s="84">
        <v>240</v>
      </c>
      <c r="C27" s="84"/>
      <c r="D27" s="42"/>
      <c r="E27" s="42"/>
      <c r="F27" s="42"/>
      <c r="G27" s="42"/>
      <c r="H27" s="42"/>
      <c r="I27" s="42"/>
    </row>
    <row r="28" spans="1:9" ht="42.75" x14ac:dyDescent="0.2">
      <c r="A28" s="8" t="s">
        <v>79</v>
      </c>
      <c r="B28" s="84">
        <v>250</v>
      </c>
      <c r="C28" s="84"/>
      <c r="D28" s="42"/>
      <c r="E28" s="42"/>
      <c r="F28" s="42"/>
      <c r="G28" s="42"/>
      <c r="H28" s="42"/>
      <c r="I28" s="42"/>
    </row>
    <row r="29" spans="1:9" ht="28.5" x14ac:dyDescent="0.2">
      <c r="A29" s="8" t="s">
        <v>80</v>
      </c>
      <c r="B29" s="84">
        <v>260</v>
      </c>
      <c r="C29" s="84" t="s">
        <v>36</v>
      </c>
      <c r="D29" s="43">
        <f>D30+D31+D32+D34+D35+D37</f>
        <v>2745770.16</v>
      </c>
      <c r="E29" s="43">
        <f>E30+E31+E32+E34+E35+E37</f>
        <v>2710770.16</v>
      </c>
      <c r="F29" s="42"/>
      <c r="G29" s="42"/>
      <c r="H29" s="42"/>
      <c r="I29" s="42"/>
    </row>
    <row r="30" spans="1:9" x14ac:dyDescent="0.2">
      <c r="A30" s="13" t="s">
        <v>90</v>
      </c>
      <c r="B30" s="84">
        <v>261</v>
      </c>
      <c r="C30" s="84"/>
      <c r="D30" s="42">
        <v>46056</v>
      </c>
      <c r="E30" s="42">
        <f>D30</f>
        <v>46056</v>
      </c>
      <c r="F30" s="42"/>
      <c r="G30" s="42"/>
      <c r="H30" s="42"/>
      <c r="I30" s="42"/>
    </row>
    <row r="31" spans="1:9" x14ac:dyDescent="0.2">
      <c r="A31" s="13" t="s">
        <v>91</v>
      </c>
      <c r="B31" s="84">
        <v>262</v>
      </c>
      <c r="C31" s="84"/>
      <c r="D31" s="42">
        <v>19728</v>
      </c>
      <c r="E31" s="42">
        <f t="shared" ref="E31:E45" si="0">D31</f>
        <v>19728</v>
      </c>
      <c r="F31" s="42"/>
      <c r="G31" s="42"/>
      <c r="H31" s="42"/>
      <c r="I31" s="42"/>
    </row>
    <row r="32" spans="1:9" x14ac:dyDescent="0.2">
      <c r="A32" s="13" t="s">
        <v>92</v>
      </c>
      <c r="B32" s="84">
        <v>263</v>
      </c>
      <c r="C32" s="84"/>
      <c r="D32" s="42">
        <v>817526.32</v>
      </c>
      <c r="E32" s="42">
        <f t="shared" si="0"/>
        <v>817526.32</v>
      </c>
      <c r="F32" s="42"/>
      <c r="G32" s="42"/>
      <c r="H32" s="42"/>
      <c r="I32" s="42"/>
    </row>
    <row r="33" spans="1:9" x14ac:dyDescent="0.2">
      <c r="A33" s="13" t="s">
        <v>93</v>
      </c>
      <c r="B33" s="84">
        <v>264</v>
      </c>
      <c r="C33" s="84"/>
      <c r="D33" s="42"/>
      <c r="E33" s="42">
        <f t="shared" si="0"/>
        <v>0</v>
      </c>
      <c r="F33" s="42"/>
      <c r="G33" s="42"/>
      <c r="H33" s="42"/>
      <c r="I33" s="42"/>
    </row>
    <row r="34" spans="1:9" ht="28.5" x14ac:dyDescent="0.2">
      <c r="A34" s="13" t="s">
        <v>94</v>
      </c>
      <c r="B34" s="84">
        <v>265</v>
      </c>
      <c r="C34" s="84"/>
      <c r="D34" s="42">
        <v>152831.28</v>
      </c>
      <c r="E34" s="42">
        <f t="shared" si="0"/>
        <v>152831.28</v>
      </c>
      <c r="F34" s="42"/>
      <c r="G34" s="42"/>
      <c r="H34" s="42"/>
      <c r="I34" s="42"/>
    </row>
    <row r="35" spans="1:9" x14ac:dyDescent="0.2">
      <c r="A35" s="13" t="s">
        <v>95</v>
      </c>
      <c r="B35" s="84">
        <v>266</v>
      </c>
      <c r="C35" s="84"/>
      <c r="D35" s="42">
        <v>205629.36</v>
      </c>
      <c r="E35" s="42">
        <f t="shared" si="0"/>
        <v>205629.36</v>
      </c>
      <c r="F35" s="42"/>
      <c r="G35" s="42"/>
      <c r="H35" s="42"/>
      <c r="I35" s="42"/>
    </row>
    <row r="36" spans="1:9" ht="28.5" x14ac:dyDescent="0.2">
      <c r="A36" s="13" t="s">
        <v>96</v>
      </c>
      <c r="B36" s="84">
        <v>267</v>
      </c>
      <c r="C36" s="84"/>
      <c r="D36" s="42"/>
      <c r="E36" s="42">
        <f t="shared" si="0"/>
        <v>0</v>
      </c>
      <c r="F36" s="42"/>
      <c r="G36" s="42"/>
      <c r="H36" s="42"/>
      <c r="I36" s="42"/>
    </row>
    <row r="37" spans="1:9" ht="28.5" x14ac:dyDescent="0.2">
      <c r="A37" s="13" t="s">
        <v>97</v>
      </c>
      <c r="B37" s="84">
        <v>268</v>
      </c>
      <c r="C37" s="84"/>
      <c r="D37" s="42">
        <f>E37+I37</f>
        <v>1503999.2</v>
      </c>
      <c r="E37" s="42">
        <v>1468999.2</v>
      </c>
      <c r="F37" s="42"/>
      <c r="G37" s="42"/>
      <c r="H37" s="42"/>
      <c r="I37" s="42">
        <v>35000</v>
      </c>
    </row>
    <row r="38" spans="1:9" ht="28.5" x14ac:dyDescent="0.2">
      <c r="A38" s="15" t="s">
        <v>98</v>
      </c>
      <c r="B38" s="85">
        <v>300</v>
      </c>
      <c r="C38" s="84"/>
      <c r="D38" s="42"/>
      <c r="E38" s="42">
        <f t="shared" si="0"/>
        <v>0</v>
      </c>
      <c r="F38" s="42"/>
      <c r="G38" s="42"/>
      <c r="H38" s="42"/>
      <c r="I38" s="42"/>
    </row>
    <row r="39" spans="1:9" x14ac:dyDescent="0.2">
      <c r="A39" s="12" t="s">
        <v>99</v>
      </c>
      <c r="B39" s="84">
        <v>310</v>
      </c>
      <c r="C39" s="84"/>
      <c r="D39" s="42"/>
      <c r="E39" s="42">
        <f t="shared" si="0"/>
        <v>0</v>
      </c>
      <c r="F39" s="42"/>
      <c r="G39" s="42"/>
      <c r="H39" s="42"/>
      <c r="I39" s="42"/>
    </row>
    <row r="40" spans="1:9" x14ac:dyDescent="0.2">
      <c r="A40" s="12" t="s">
        <v>100</v>
      </c>
      <c r="B40" s="84">
        <v>320</v>
      </c>
      <c r="C40" s="84"/>
      <c r="D40" s="42"/>
      <c r="E40" s="42">
        <f t="shared" si="0"/>
        <v>0</v>
      </c>
      <c r="F40" s="42"/>
      <c r="G40" s="42"/>
      <c r="H40" s="42"/>
      <c r="I40" s="42"/>
    </row>
    <row r="41" spans="1:9" ht="28.5" x14ac:dyDescent="0.2">
      <c r="A41" s="15" t="s">
        <v>103</v>
      </c>
      <c r="B41" s="85">
        <v>400</v>
      </c>
      <c r="C41" s="84"/>
      <c r="D41" s="42"/>
      <c r="E41" s="42">
        <f t="shared" si="0"/>
        <v>0</v>
      </c>
      <c r="F41" s="42"/>
      <c r="G41" s="42"/>
      <c r="H41" s="42"/>
      <c r="I41" s="42"/>
    </row>
    <row r="42" spans="1:9" x14ac:dyDescent="0.2">
      <c r="A42" s="12" t="s">
        <v>101</v>
      </c>
      <c r="B42" s="84">
        <v>410</v>
      </c>
      <c r="C42" s="84"/>
      <c r="D42" s="42"/>
      <c r="E42" s="42">
        <f t="shared" si="0"/>
        <v>0</v>
      </c>
      <c r="F42" s="42"/>
      <c r="G42" s="42"/>
      <c r="H42" s="42"/>
      <c r="I42" s="42"/>
    </row>
    <row r="43" spans="1:9" x14ac:dyDescent="0.2">
      <c r="A43" s="12" t="s">
        <v>102</v>
      </c>
      <c r="B43" s="84">
        <v>420</v>
      </c>
      <c r="C43" s="84"/>
      <c r="D43" s="42"/>
      <c r="E43" s="42">
        <f t="shared" si="0"/>
        <v>0</v>
      </c>
      <c r="F43" s="42"/>
      <c r="G43" s="42"/>
      <c r="H43" s="42"/>
      <c r="I43" s="42"/>
    </row>
    <row r="44" spans="1:9" ht="28.5" x14ac:dyDescent="0.2">
      <c r="A44" s="15" t="s">
        <v>104</v>
      </c>
      <c r="B44" s="85">
        <v>500</v>
      </c>
      <c r="C44" s="84"/>
      <c r="D44" s="42"/>
      <c r="E44" s="42">
        <f t="shared" si="0"/>
        <v>0</v>
      </c>
      <c r="F44" s="42"/>
      <c r="G44" s="42"/>
      <c r="H44" s="42"/>
      <c r="I44" s="42"/>
    </row>
    <row r="45" spans="1:9" x14ac:dyDescent="0.2">
      <c r="A45" s="15" t="s">
        <v>53</v>
      </c>
      <c r="B45" s="85">
        <v>600</v>
      </c>
      <c r="C45" s="84"/>
      <c r="D45" s="42"/>
      <c r="E45" s="42">
        <f t="shared" si="0"/>
        <v>0</v>
      </c>
      <c r="F45" s="42"/>
      <c r="G45" s="42"/>
      <c r="H45" s="42"/>
      <c r="I45" s="42"/>
    </row>
    <row r="48" spans="1:9" x14ac:dyDescent="0.2">
      <c r="A48" s="242" t="s">
        <v>259</v>
      </c>
      <c r="B48" s="229"/>
      <c r="C48" s="229"/>
      <c r="D48" s="229"/>
      <c r="E48" s="229"/>
      <c r="F48" s="229"/>
      <c r="G48" s="229"/>
      <c r="H48" s="229"/>
      <c r="I48" s="229"/>
    </row>
  </sheetData>
  <mergeCells count="8">
    <mergeCell ref="A48:I48"/>
    <mergeCell ref="A2:I2"/>
    <mergeCell ref="A3:A5"/>
    <mergeCell ref="B3:B5"/>
    <mergeCell ref="C3:C5"/>
    <mergeCell ref="D3:I3"/>
    <mergeCell ref="D4:D5"/>
    <mergeCell ref="E4:I4"/>
  </mergeCells>
  <pageMargins left="0.7" right="0.7" top="0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85" zoomScaleNormal="115" zoomScaleSheetLayoutView="85" workbookViewId="0">
      <selection activeCell="G6" sqref="G6:I6"/>
    </sheetView>
  </sheetViews>
  <sheetFormatPr defaultRowHeight="12.75" x14ac:dyDescent="0.2"/>
  <cols>
    <col min="1" max="1" width="40.6640625" style="87" customWidth="1"/>
    <col min="2" max="3" width="9" style="87" customWidth="1"/>
    <col min="4" max="4" width="11.83203125" style="87" customWidth="1"/>
    <col min="5" max="6" width="12" style="87" customWidth="1"/>
    <col min="7" max="7" width="11.83203125" style="87" customWidth="1"/>
    <col min="8" max="11" width="12" style="87" customWidth="1"/>
    <col min="12" max="12" width="11.33203125" style="87" customWidth="1"/>
    <col min="13" max="16384" width="9.33203125" style="87"/>
  </cols>
  <sheetData>
    <row r="1" spans="1:12" x14ac:dyDescent="0.2">
      <c r="A1" s="87" t="s">
        <v>0</v>
      </c>
    </row>
    <row r="2" spans="1:12" ht="23.1" customHeight="1" x14ac:dyDescent="0.2">
      <c r="A2" s="238" t="s">
        <v>374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11.45" customHeight="1" x14ac:dyDescent="0.2">
      <c r="A3" s="246" t="s">
        <v>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 ht="32.65" customHeight="1" x14ac:dyDescent="0.2">
      <c r="A4" s="239" t="s">
        <v>14</v>
      </c>
      <c r="B4" s="239" t="s">
        <v>15</v>
      </c>
      <c r="C4" s="239" t="s">
        <v>105</v>
      </c>
      <c r="D4" s="239" t="s">
        <v>375</v>
      </c>
      <c r="E4" s="239"/>
      <c r="F4" s="239"/>
      <c r="G4" s="239"/>
      <c r="H4" s="239"/>
      <c r="I4" s="239"/>
      <c r="J4" s="239"/>
      <c r="K4" s="239"/>
      <c r="L4" s="239"/>
    </row>
    <row r="5" spans="1:12" ht="26.65" customHeight="1" x14ac:dyDescent="0.2">
      <c r="A5" s="239" t="s">
        <v>0</v>
      </c>
      <c r="B5" s="239" t="s">
        <v>0</v>
      </c>
      <c r="C5" s="239" t="s">
        <v>0</v>
      </c>
      <c r="D5" s="239" t="s">
        <v>376</v>
      </c>
      <c r="E5" s="239"/>
      <c r="F5" s="239"/>
      <c r="G5" s="239" t="s">
        <v>19</v>
      </c>
      <c r="H5" s="239"/>
      <c r="I5" s="239"/>
      <c r="J5" s="239"/>
      <c r="K5" s="239"/>
      <c r="L5" s="239"/>
    </row>
    <row r="6" spans="1:12" ht="105.95" customHeight="1" x14ac:dyDescent="0.2">
      <c r="A6" s="239" t="s">
        <v>0</v>
      </c>
      <c r="B6" s="239" t="s">
        <v>0</v>
      </c>
      <c r="C6" s="239" t="s">
        <v>0</v>
      </c>
      <c r="D6" s="239" t="s">
        <v>0</v>
      </c>
      <c r="E6" s="239" t="s">
        <v>0</v>
      </c>
      <c r="F6" s="239" t="s">
        <v>0</v>
      </c>
      <c r="G6" s="239" t="s">
        <v>106</v>
      </c>
      <c r="H6" s="239"/>
      <c r="I6" s="239"/>
      <c r="J6" s="239" t="s">
        <v>377</v>
      </c>
      <c r="K6" s="239"/>
      <c r="L6" s="239"/>
    </row>
    <row r="7" spans="1:12" ht="69.2" customHeight="1" x14ac:dyDescent="0.2">
      <c r="A7" s="239" t="s">
        <v>0</v>
      </c>
      <c r="B7" s="239" t="s">
        <v>0</v>
      </c>
      <c r="C7" s="239" t="s">
        <v>0</v>
      </c>
      <c r="D7" s="93" t="s">
        <v>378</v>
      </c>
      <c r="E7" s="93" t="s">
        <v>379</v>
      </c>
      <c r="F7" s="93" t="s">
        <v>380</v>
      </c>
      <c r="G7" s="93" t="s">
        <v>378</v>
      </c>
      <c r="H7" s="93" t="s">
        <v>379</v>
      </c>
      <c r="I7" s="93" t="s">
        <v>380</v>
      </c>
      <c r="J7" s="93" t="s">
        <v>378</v>
      </c>
      <c r="K7" s="93" t="s">
        <v>379</v>
      </c>
      <c r="L7" s="93" t="s">
        <v>380</v>
      </c>
    </row>
    <row r="8" spans="1:12" ht="18" customHeight="1" x14ac:dyDescent="0.2">
      <c r="A8" s="93" t="s">
        <v>25</v>
      </c>
      <c r="B8" s="93" t="s">
        <v>26</v>
      </c>
      <c r="C8" s="93" t="s">
        <v>27</v>
      </c>
      <c r="D8" s="93" t="s">
        <v>28</v>
      </c>
      <c r="E8" s="93" t="s">
        <v>29</v>
      </c>
      <c r="F8" s="93" t="s">
        <v>30</v>
      </c>
      <c r="G8" s="93" t="s">
        <v>31</v>
      </c>
      <c r="H8" s="93" t="s">
        <v>32</v>
      </c>
      <c r="I8" s="93" t="s">
        <v>33</v>
      </c>
      <c r="J8" s="93" t="s">
        <v>107</v>
      </c>
      <c r="K8" s="93" t="s">
        <v>108</v>
      </c>
      <c r="L8" s="93" t="s">
        <v>109</v>
      </c>
    </row>
    <row r="9" spans="1:12" ht="28.9" customHeight="1" x14ac:dyDescent="0.2">
      <c r="A9" s="99" t="s">
        <v>110</v>
      </c>
      <c r="B9" s="99" t="s">
        <v>111</v>
      </c>
      <c r="C9" s="99" t="s">
        <v>0</v>
      </c>
      <c r="D9" s="99" t="s">
        <v>361</v>
      </c>
      <c r="E9" s="99" t="s">
        <v>361</v>
      </c>
      <c r="F9" s="99" t="s">
        <v>361</v>
      </c>
      <c r="G9" s="99" t="s">
        <v>361</v>
      </c>
      <c r="H9" s="99" t="s">
        <v>361</v>
      </c>
      <c r="I9" s="99" t="s">
        <v>361</v>
      </c>
      <c r="J9" s="99" t="s">
        <v>339</v>
      </c>
      <c r="K9" s="99" t="s">
        <v>339</v>
      </c>
      <c r="L9" s="99" t="s">
        <v>339</v>
      </c>
    </row>
    <row r="10" spans="1:12" ht="43.35" customHeight="1" x14ac:dyDescent="0.2">
      <c r="A10" s="99" t="s">
        <v>381</v>
      </c>
      <c r="B10" s="99" t="s">
        <v>112</v>
      </c>
      <c r="C10" s="99" t="s">
        <v>0</v>
      </c>
      <c r="D10" s="99" t="s">
        <v>339</v>
      </c>
      <c r="E10" s="99" t="s">
        <v>339</v>
      </c>
      <c r="F10" s="99" t="s">
        <v>339</v>
      </c>
      <c r="G10" s="99" t="s">
        <v>339</v>
      </c>
      <c r="H10" s="99" t="s">
        <v>339</v>
      </c>
      <c r="I10" s="99" t="s">
        <v>339</v>
      </c>
      <c r="J10" s="99" t="s">
        <v>339</v>
      </c>
      <c r="K10" s="99" t="s">
        <v>339</v>
      </c>
      <c r="L10" s="99" t="s">
        <v>339</v>
      </c>
    </row>
    <row r="11" spans="1:12" ht="28.9" customHeight="1" x14ac:dyDescent="0.2">
      <c r="A11" s="99" t="s">
        <v>382</v>
      </c>
      <c r="B11" s="99" t="s">
        <v>113</v>
      </c>
      <c r="C11" s="99" t="s">
        <v>0</v>
      </c>
      <c r="D11" s="99" t="s">
        <v>361</v>
      </c>
      <c r="E11" s="99" t="s">
        <v>361</v>
      </c>
      <c r="F11" s="99" t="s">
        <v>361</v>
      </c>
      <c r="G11" s="99" t="s">
        <v>361</v>
      </c>
      <c r="H11" s="99" t="s">
        <v>361</v>
      </c>
      <c r="I11" s="99" t="s">
        <v>361</v>
      </c>
      <c r="J11" s="99" t="s">
        <v>339</v>
      </c>
      <c r="K11" s="99" t="s">
        <v>339</v>
      </c>
      <c r="L11" s="99" t="s">
        <v>339</v>
      </c>
    </row>
    <row r="12" spans="1:12" ht="21.6" customHeight="1" x14ac:dyDescent="0.2">
      <c r="A12" s="89" t="s">
        <v>0</v>
      </c>
      <c r="B12" s="89" t="s">
        <v>0</v>
      </c>
      <c r="C12" s="89" t="s">
        <v>383</v>
      </c>
      <c r="D12" s="89" t="s">
        <v>361</v>
      </c>
      <c r="E12" s="89" t="s">
        <v>339</v>
      </c>
      <c r="F12" s="89" t="s">
        <v>339</v>
      </c>
      <c r="G12" s="89" t="s">
        <v>361</v>
      </c>
      <c r="H12" s="89" t="s">
        <v>339</v>
      </c>
      <c r="I12" s="89" t="s">
        <v>339</v>
      </c>
      <c r="J12" s="89" t="s">
        <v>339</v>
      </c>
      <c r="K12" s="89" t="s">
        <v>339</v>
      </c>
      <c r="L12" s="89" t="s">
        <v>339</v>
      </c>
    </row>
    <row r="13" spans="1:12" ht="21.6" customHeight="1" x14ac:dyDescent="0.2">
      <c r="A13" s="89" t="s">
        <v>0</v>
      </c>
      <c r="B13" s="89" t="s">
        <v>0</v>
      </c>
      <c r="C13" s="89" t="s">
        <v>384</v>
      </c>
      <c r="D13" s="89" t="s">
        <v>339</v>
      </c>
      <c r="E13" s="89" t="s">
        <v>361</v>
      </c>
      <c r="F13" s="89" t="s">
        <v>339</v>
      </c>
      <c r="G13" s="89" t="s">
        <v>339</v>
      </c>
      <c r="H13" s="89" t="s">
        <v>361</v>
      </c>
      <c r="I13" s="89" t="s">
        <v>339</v>
      </c>
      <c r="J13" s="89" t="s">
        <v>339</v>
      </c>
      <c r="K13" s="89" t="s">
        <v>339</v>
      </c>
      <c r="L13" s="89" t="s">
        <v>339</v>
      </c>
    </row>
    <row r="14" spans="1:12" ht="21.6" customHeight="1" x14ac:dyDescent="0.2">
      <c r="A14" s="89" t="s">
        <v>0</v>
      </c>
      <c r="B14" s="89" t="s">
        <v>0</v>
      </c>
      <c r="C14" s="89" t="s">
        <v>385</v>
      </c>
      <c r="D14" s="89" t="s">
        <v>339</v>
      </c>
      <c r="E14" s="89" t="s">
        <v>339</v>
      </c>
      <c r="F14" s="89" t="s">
        <v>361</v>
      </c>
      <c r="G14" s="89" t="s">
        <v>339</v>
      </c>
      <c r="H14" s="89" t="s">
        <v>339</v>
      </c>
      <c r="I14" s="89" t="s">
        <v>361</v>
      </c>
      <c r="J14" s="89" t="s">
        <v>339</v>
      </c>
      <c r="K14" s="89" t="s">
        <v>339</v>
      </c>
      <c r="L14" s="89" t="s">
        <v>339</v>
      </c>
    </row>
    <row r="15" spans="1:12" ht="36.75" customHeight="1" x14ac:dyDescent="0.2">
      <c r="A15" s="241" t="s">
        <v>386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</row>
    <row r="17" spans="1:7" x14ac:dyDescent="0.2">
      <c r="A17" s="240" t="s">
        <v>387</v>
      </c>
      <c r="B17" s="241"/>
      <c r="C17" s="241"/>
      <c r="D17" s="241"/>
      <c r="E17" s="241"/>
      <c r="F17" s="241"/>
      <c r="G17" s="241"/>
    </row>
    <row r="19" spans="1:7" x14ac:dyDescent="0.2">
      <c r="A19" s="240" t="s">
        <v>388</v>
      </c>
      <c r="B19" s="241"/>
      <c r="C19" s="241"/>
      <c r="D19" s="241"/>
      <c r="E19" s="241"/>
      <c r="F19" s="241"/>
      <c r="G19" s="241"/>
    </row>
  </sheetData>
  <mergeCells count="13">
    <mergeCell ref="A2:L2"/>
    <mergeCell ref="A19:G19"/>
    <mergeCell ref="A3:L3"/>
    <mergeCell ref="A4:A7"/>
    <mergeCell ref="B4:B7"/>
    <mergeCell ref="C4:C7"/>
    <mergeCell ref="D4:L4"/>
    <mergeCell ref="D5:F6"/>
    <mergeCell ref="G5:L5"/>
    <mergeCell ref="G6:I6"/>
    <mergeCell ref="J6:L6"/>
    <mergeCell ref="A15:L15"/>
    <mergeCell ref="A17:G17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view="pageBreakPreview" zoomScale="115" zoomScaleNormal="115" zoomScaleSheetLayoutView="115" workbookViewId="0">
      <selection activeCell="J17" sqref="J17"/>
    </sheetView>
  </sheetViews>
  <sheetFormatPr defaultColWidth="9.33203125" defaultRowHeight="14.25" x14ac:dyDescent="0.2"/>
  <cols>
    <col min="1" max="1" width="47" style="10" customWidth="1"/>
    <col min="2" max="2" width="11.1640625" style="10" customWidth="1"/>
    <col min="3" max="5" width="26.6640625" style="10" customWidth="1"/>
    <col min="6" max="16384" width="9.33203125" style="10"/>
  </cols>
  <sheetData>
    <row r="1" spans="1:5" ht="24.75" customHeight="1" x14ac:dyDescent="0.2">
      <c r="A1" s="248" t="s">
        <v>54</v>
      </c>
      <c r="B1" s="248"/>
      <c r="C1" s="248"/>
      <c r="D1" s="248"/>
      <c r="E1" s="248"/>
    </row>
    <row r="2" spans="1:5" ht="34.5" customHeight="1" x14ac:dyDescent="0.2">
      <c r="A2" s="247" t="s">
        <v>14</v>
      </c>
      <c r="B2" s="247" t="s">
        <v>15</v>
      </c>
      <c r="C2" s="249" t="s">
        <v>114</v>
      </c>
      <c r="D2" s="250"/>
      <c r="E2" s="251"/>
    </row>
    <row r="3" spans="1:5" ht="31.9" customHeight="1" x14ac:dyDescent="0.2">
      <c r="A3" s="247"/>
      <c r="B3" s="247"/>
      <c r="C3" s="35" t="s">
        <v>213</v>
      </c>
      <c r="D3" s="35" t="s">
        <v>214</v>
      </c>
      <c r="E3" s="35" t="s">
        <v>215</v>
      </c>
    </row>
    <row r="4" spans="1:5" ht="20.65" customHeight="1" x14ac:dyDescent="0.2">
      <c r="A4" s="6" t="s">
        <v>25</v>
      </c>
      <c r="B4" s="6" t="s">
        <v>26</v>
      </c>
      <c r="C4" s="6">
        <v>3</v>
      </c>
      <c r="D4" s="6">
        <v>4</v>
      </c>
      <c r="E4" s="6">
        <v>5</v>
      </c>
    </row>
    <row r="5" spans="1:5" ht="22.5" customHeight="1" x14ac:dyDescent="0.2">
      <c r="A5" s="18" t="s">
        <v>119</v>
      </c>
      <c r="B5" s="16" t="s">
        <v>115</v>
      </c>
      <c r="C5" s="77">
        <v>0</v>
      </c>
      <c r="D5" s="77">
        <v>0</v>
      </c>
      <c r="E5" s="77">
        <v>0</v>
      </c>
    </row>
    <row r="6" spans="1:5" ht="75.75" customHeight="1" x14ac:dyDescent="0.2">
      <c r="A6" s="18" t="s">
        <v>118</v>
      </c>
      <c r="B6" s="16" t="s">
        <v>116</v>
      </c>
      <c r="C6" s="77">
        <v>0</v>
      </c>
      <c r="D6" s="77">
        <v>0</v>
      </c>
      <c r="E6" s="77">
        <v>0</v>
      </c>
    </row>
    <row r="7" spans="1:5" ht="30" customHeight="1" x14ac:dyDescent="0.2">
      <c r="A7" s="18" t="s">
        <v>120</v>
      </c>
      <c r="B7" s="16" t="s">
        <v>117</v>
      </c>
      <c r="C7" s="77">
        <v>0</v>
      </c>
      <c r="D7" s="77">
        <v>0</v>
      </c>
      <c r="E7" s="77">
        <v>0</v>
      </c>
    </row>
    <row r="9" spans="1:5" x14ac:dyDescent="0.2">
      <c r="A9" s="242" t="s">
        <v>287</v>
      </c>
      <c r="B9" s="229"/>
      <c r="C9" s="229"/>
      <c r="D9" s="229"/>
      <c r="E9" s="229"/>
    </row>
  </sheetData>
  <mergeCells count="5">
    <mergeCell ref="A9:E9"/>
    <mergeCell ref="A2:A3"/>
    <mergeCell ref="B2:B3"/>
    <mergeCell ref="A1:E1"/>
    <mergeCell ref="C2:E2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4" zoomScaleNormal="85" zoomScaleSheetLayoutView="100" workbookViewId="0">
      <selection activeCell="D26" sqref="D26"/>
    </sheetView>
  </sheetViews>
  <sheetFormatPr defaultColWidth="9.33203125" defaultRowHeight="14.25" x14ac:dyDescent="0.2"/>
  <cols>
    <col min="1" max="1" width="9.33203125" style="163"/>
    <col min="2" max="2" width="29.83203125" style="163" customWidth="1"/>
    <col min="3" max="3" width="25" style="163" customWidth="1"/>
    <col min="4" max="4" width="12.83203125" style="163" bestFit="1" customWidth="1"/>
    <col min="5" max="5" width="20.1640625" style="163" customWidth="1"/>
    <col min="6" max="6" width="27.1640625" style="163" customWidth="1"/>
    <col min="7" max="7" width="20.1640625" style="163" customWidth="1"/>
    <col min="8" max="9" width="17.1640625" style="163" customWidth="1"/>
    <col min="10" max="10" width="19" style="163" customWidth="1"/>
    <col min="11" max="11" width="9.5" style="163" bestFit="1" customWidth="1"/>
    <col min="12" max="12" width="13.1640625" style="163" bestFit="1" customWidth="1"/>
    <col min="13" max="257" width="9.33203125" style="163"/>
    <col min="258" max="258" width="29.83203125" style="163" customWidth="1"/>
    <col min="259" max="259" width="25" style="163" customWidth="1"/>
    <col min="260" max="260" width="12.83203125" style="163" bestFit="1" customWidth="1"/>
    <col min="261" max="261" width="20.1640625" style="163" customWidth="1"/>
    <col min="262" max="262" width="27.1640625" style="163" customWidth="1"/>
    <col min="263" max="263" width="20.1640625" style="163" customWidth="1"/>
    <col min="264" max="265" width="17.1640625" style="163" customWidth="1"/>
    <col min="266" max="266" width="19" style="163" customWidth="1"/>
    <col min="267" max="267" width="9.5" style="163" bestFit="1" customWidth="1"/>
    <col min="268" max="268" width="13.1640625" style="163" bestFit="1" customWidth="1"/>
    <col min="269" max="513" width="9.33203125" style="163"/>
    <col min="514" max="514" width="29.83203125" style="163" customWidth="1"/>
    <col min="515" max="515" width="25" style="163" customWidth="1"/>
    <col min="516" max="516" width="12.83203125" style="163" bestFit="1" customWidth="1"/>
    <col min="517" max="517" width="20.1640625" style="163" customWidth="1"/>
    <col min="518" max="518" width="27.1640625" style="163" customWidth="1"/>
    <col min="519" max="519" width="20.1640625" style="163" customWidth="1"/>
    <col min="520" max="521" width="17.1640625" style="163" customWidth="1"/>
    <col min="522" max="522" width="19" style="163" customWidth="1"/>
    <col min="523" max="523" width="9.5" style="163" bestFit="1" customWidth="1"/>
    <col min="524" max="524" width="13.1640625" style="163" bestFit="1" customWidth="1"/>
    <col min="525" max="769" width="9.33203125" style="163"/>
    <col min="770" max="770" width="29.83203125" style="163" customWidth="1"/>
    <col min="771" max="771" width="25" style="163" customWidth="1"/>
    <col min="772" max="772" width="12.83203125" style="163" bestFit="1" customWidth="1"/>
    <col min="773" max="773" width="20.1640625" style="163" customWidth="1"/>
    <col min="774" max="774" width="27.1640625" style="163" customWidth="1"/>
    <col min="775" max="775" width="20.1640625" style="163" customWidth="1"/>
    <col min="776" max="777" width="17.1640625" style="163" customWidth="1"/>
    <col min="778" max="778" width="19" style="163" customWidth="1"/>
    <col min="779" max="779" width="9.5" style="163" bestFit="1" customWidth="1"/>
    <col min="780" max="780" width="13.1640625" style="163" bestFit="1" customWidth="1"/>
    <col min="781" max="1025" width="9.33203125" style="163"/>
    <col min="1026" max="1026" width="29.83203125" style="163" customWidth="1"/>
    <col min="1027" max="1027" width="25" style="163" customWidth="1"/>
    <col min="1028" max="1028" width="12.83203125" style="163" bestFit="1" customWidth="1"/>
    <col min="1029" max="1029" width="20.1640625" style="163" customWidth="1"/>
    <col min="1030" max="1030" width="27.1640625" style="163" customWidth="1"/>
    <col min="1031" max="1031" width="20.1640625" style="163" customWidth="1"/>
    <col min="1032" max="1033" width="17.1640625" style="163" customWidth="1"/>
    <col min="1034" max="1034" width="19" style="163" customWidth="1"/>
    <col min="1035" max="1035" width="9.5" style="163" bestFit="1" customWidth="1"/>
    <col min="1036" max="1036" width="13.1640625" style="163" bestFit="1" customWidth="1"/>
    <col min="1037" max="1281" width="9.33203125" style="163"/>
    <col min="1282" max="1282" width="29.83203125" style="163" customWidth="1"/>
    <col min="1283" max="1283" width="25" style="163" customWidth="1"/>
    <col min="1284" max="1284" width="12.83203125" style="163" bestFit="1" customWidth="1"/>
    <col min="1285" max="1285" width="20.1640625" style="163" customWidth="1"/>
    <col min="1286" max="1286" width="27.1640625" style="163" customWidth="1"/>
    <col min="1287" max="1287" width="20.1640625" style="163" customWidth="1"/>
    <col min="1288" max="1289" width="17.1640625" style="163" customWidth="1"/>
    <col min="1290" max="1290" width="19" style="163" customWidth="1"/>
    <col min="1291" max="1291" width="9.5" style="163" bestFit="1" customWidth="1"/>
    <col min="1292" max="1292" width="13.1640625" style="163" bestFit="1" customWidth="1"/>
    <col min="1293" max="1537" width="9.33203125" style="163"/>
    <col min="1538" max="1538" width="29.83203125" style="163" customWidth="1"/>
    <col min="1539" max="1539" width="25" style="163" customWidth="1"/>
    <col min="1540" max="1540" width="12.83203125" style="163" bestFit="1" customWidth="1"/>
    <col min="1541" max="1541" width="20.1640625" style="163" customWidth="1"/>
    <col min="1542" max="1542" width="27.1640625" style="163" customWidth="1"/>
    <col min="1543" max="1543" width="20.1640625" style="163" customWidth="1"/>
    <col min="1544" max="1545" width="17.1640625" style="163" customWidth="1"/>
    <col min="1546" max="1546" width="19" style="163" customWidth="1"/>
    <col min="1547" max="1547" width="9.5" style="163" bestFit="1" customWidth="1"/>
    <col min="1548" max="1548" width="13.1640625" style="163" bestFit="1" customWidth="1"/>
    <col min="1549" max="1793" width="9.33203125" style="163"/>
    <col min="1794" max="1794" width="29.83203125" style="163" customWidth="1"/>
    <col min="1795" max="1795" width="25" style="163" customWidth="1"/>
    <col min="1796" max="1796" width="12.83203125" style="163" bestFit="1" customWidth="1"/>
    <col min="1797" max="1797" width="20.1640625" style="163" customWidth="1"/>
    <col min="1798" max="1798" width="27.1640625" style="163" customWidth="1"/>
    <col min="1799" max="1799" width="20.1640625" style="163" customWidth="1"/>
    <col min="1800" max="1801" width="17.1640625" style="163" customWidth="1"/>
    <col min="1802" max="1802" width="19" style="163" customWidth="1"/>
    <col min="1803" max="1803" width="9.5" style="163" bestFit="1" customWidth="1"/>
    <col min="1804" max="1804" width="13.1640625" style="163" bestFit="1" customWidth="1"/>
    <col min="1805" max="2049" width="9.33203125" style="163"/>
    <col min="2050" max="2050" width="29.83203125" style="163" customWidth="1"/>
    <col min="2051" max="2051" width="25" style="163" customWidth="1"/>
    <col min="2052" max="2052" width="12.83203125" style="163" bestFit="1" customWidth="1"/>
    <col min="2053" max="2053" width="20.1640625" style="163" customWidth="1"/>
    <col min="2054" max="2054" width="27.1640625" style="163" customWidth="1"/>
    <col min="2055" max="2055" width="20.1640625" style="163" customWidth="1"/>
    <col min="2056" max="2057" width="17.1640625" style="163" customWidth="1"/>
    <col min="2058" max="2058" width="19" style="163" customWidth="1"/>
    <col min="2059" max="2059" width="9.5" style="163" bestFit="1" customWidth="1"/>
    <col min="2060" max="2060" width="13.1640625" style="163" bestFit="1" customWidth="1"/>
    <col min="2061" max="2305" width="9.33203125" style="163"/>
    <col min="2306" max="2306" width="29.83203125" style="163" customWidth="1"/>
    <col min="2307" max="2307" width="25" style="163" customWidth="1"/>
    <col min="2308" max="2308" width="12.83203125" style="163" bestFit="1" customWidth="1"/>
    <col min="2309" max="2309" width="20.1640625" style="163" customWidth="1"/>
    <col min="2310" max="2310" width="27.1640625" style="163" customWidth="1"/>
    <col min="2311" max="2311" width="20.1640625" style="163" customWidth="1"/>
    <col min="2312" max="2313" width="17.1640625" style="163" customWidth="1"/>
    <col min="2314" max="2314" width="19" style="163" customWidth="1"/>
    <col min="2315" max="2315" width="9.5" style="163" bestFit="1" customWidth="1"/>
    <col min="2316" max="2316" width="13.1640625" style="163" bestFit="1" customWidth="1"/>
    <col min="2317" max="2561" width="9.33203125" style="163"/>
    <col min="2562" max="2562" width="29.83203125" style="163" customWidth="1"/>
    <col min="2563" max="2563" width="25" style="163" customWidth="1"/>
    <col min="2564" max="2564" width="12.83203125" style="163" bestFit="1" customWidth="1"/>
    <col min="2565" max="2565" width="20.1640625" style="163" customWidth="1"/>
    <col min="2566" max="2566" width="27.1640625" style="163" customWidth="1"/>
    <col min="2567" max="2567" width="20.1640625" style="163" customWidth="1"/>
    <col min="2568" max="2569" width="17.1640625" style="163" customWidth="1"/>
    <col min="2570" max="2570" width="19" style="163" customWidth="1"/>
    <col min="2571" max="2571" width="9.5" style="163" bestFit="1" customWidth="1"/>
    <col min="2572" max="2572" width="13.1640625" style="163" bestFit="1" customWidth="1"/>
    <col min="2573" max="2817" width="9.33203125" style="163"/>
    <col min="2818" max="2818" width="29.83203125" style="163" customWidth="1"/>
    <col min="2819" max="2819" width="25" style="163" customWidth="1"/>
    <col min="2820" max="2820" width="12.83203125" style="163" bestFit="1" customWidth="1"/>
    <col min="2821" max="2821" width="20.1640625" style="163" customWidth="1"/>
    <col min="2822" max="2822" width="27.1640625" style="163" customWidth="1"/>
    <col min="2823" max="2823" width="20.1640625" style="163" customWidth="1"/>
    <col min="2824" max="2825" width="17.1640625" style="163" customWidth="1"/>
    <col min="2826" max="2826" width="19" style="163" customWidth="1"/>
    <col min="2827" max="2827" width="9.5" style="163" bestFit="1" customWidth="1"/>
    <col min="2828" max="2828" width="13.1640625" style="163" bestFit="1" customWidth="1"/>
    <col min="2829" max="3073" width="9.33203125" style="163"/>
    <col min="3074" max="3074" width="29.83203125" style="163" customWidth="1"/>
    <col min="3075" max="3075" width="25" style="163" customWidth="1"/>
    <col min="3076" max="3076" width="12.83203125" style="163" bestFit="1" customWidth="1"/>
    <col min="3077" max="3077" width="20.1640625" style="163" customWidth="1"/>
    <col min="3078" max="3078" width="27.1640625" style="163" customWidth="1"/>
    <col min="3079" max="3079" width="20.1640625" style="163" customWidth="1"/>
    <col min="3080" max="3081" width="17.1640625" style="163" customWidth="1"/>
    <col min="3082" max="3082" width="19" style="163" customWidth="1"/>
    <col min="3083" max="3083" width="9.5" style="163" bestFit="1" customWidth="1"/>
    <col min="3084" max="3084" width="13.1640625" style="163" bestFit="1" customWidth="1"/>
    <col min="3085" max="3329" width="9.33203125" style="163"/>
    <col min="3330" max="3330" width="29.83203125" style="163" customWidth="1"/>
    <col min="3331" max="3331" width="25" style="163" customWidth="1"/>
    <col min="3332" max="3332" width="12.83203125" style="163" bestFit="1" customWidth="1"/>
    <col min="3333" max="3333" width="20.1640625" style="163" customWidth="1"/>
    <col min="3334" max="3334" width="27.1640625" style="163" customWidth="1"/>
    <col min="3335" max="3335" width="20.1640625" style="163" customWidth="1"/>
    <col min="3336" max="3337" width="17.1640625" style="163" customWidth="1"/>
    <col min="3338" max="3338" width="19" style="163" customWidth="1"/>
    <col min="3339" max="3339" width="9.5" style="163" bestFit="1" customWidth="1"/>
    <col min="3340" max="3340" width="13.1640625" style="163" bestFit="1" customWidth="1"/>
    <col min="3341" max="3585" width="9.33203125" style="163"/>
    <col min="3586" max="3586" width="29.83203125" style="163" customWidth="1"/>
    <col min="3587" max="3587" width="25" style="163" customWidth="1"/>
    <col min="3588" max="3588" width="12.83203125" style="163" bestFit="1" customWidth="1"/>
    <col min="3589" max="3589" width="20.1640625" style="163" customWidth="1"/>
    <col min="3590" max="3590" width="27.1640625" style="163" customWidth="1"/>
    <col min="3591" max="3591" width="20.1640625" style="163" customWidth="1"/>
    <col min="3592" max="3593" width="17.1640625" style="163" customWidth="1"/>
    <col min="3594" max="3594" width="19" style="163" customWidth="1"/>
    <col min="3595" max="3595" width="9.5" style="163" bestFit="1" customWidth="1"/>
    <col min="3596" max="3596" width="13.1640625" style="163" bestFit="1" customWidth="1"/>
    <col min="3597" max="3841" width="9.33203125" style="163"/>
    <col min="3842" max="3842" width="29.83203125" style="163" customWidth="1"/>
    <col min="3843" max="3843" width="25" style="163" customWidth="1"/>
    <col min="3844" max="3844" width="12.83203125" style="163" bestFit="1" customWidth="1"/>
    <col min="3845" max="3845" width="20.1640625" style="163" customWidth="1"/>
    <col min="3846" max="3846" width="27.1640625" style="163" customWidth="1"/>
    <col min="3847" max="3847" width="20.1640625" style="163" customWidth="1"/>
    <col min="3848" max="3849" width="17.1640625" style="163" customWidth="1"/>
    <col min="3850" max="3850" width="19" style="163" customWidth="1"/>
    <col min="3851" max="3851" width="9.5" style="163" bestFit="1" customWidth="1"/>
    <col min="3852" max="3852" width="13.1640625" style="163" bestFit="1" customWidth="1"/>
    <col min="3853" max="4097" width="9.33203125" style="163"/>
    <col min="4098" max="4098" width="29.83203125" style="163" customWidth="1"/>
    <col min="4099" max="4099" width="25" style="163" customWidth="1"/>
    <col min="4100" max="4100" width="12.83203125" style="163" bestFit="1" customWidth="1"/>
    <col min="4101" max="4101" width="20.1640625" style="163" customWidth="1"/>
    <col min="4102" max="4102" width="27.1640625" style="163" customWidth="1"/>
    <col min="4103" max="4103" width="20.1640625" style="163" customWidth="1"/>
    <col min="4104" max="4105" width="17.1640625" style="163" customWidth="1"/>
    <col min="4106" max="4106" width="19" style="163" customWidth="1"/>
    <col min="4107" max="4107" width="9.5" style="163" bestFit="1" customWidth="1"/>
    <col min="4108" max="4108" width="13.1640625" style="163" bestFit="1" customWidth="1"/>
    <col min="4109" max="4353" width="9.33203125" style="163"/>
    <col min="4354" max="4354" width="29.83203125" style="163" customWidth="1"/>
    <col min="4355" max="4355" width="25" style="163" customWidth="1"/>
    <col min="4356" max="4356" width="12.83203125" style="163" bestFit="1" customWidth="1"/>
    <col min="4357" max="4357" width="20.1640625" style="163" customWidth="1"/>
    <col min="4358" max="4358" width="27.1640625" style="163" customWidth="1"/>
    <col min="4359" max="4359" width="20.1640625" style="163" customWidth="1"/>
    <col min="4360" max="4361" width="17.1640625" style="163" customWidth="1"/>
    <col min="4362" max="4362" width="19" style="163" customWidth="1"/>
    <col min="4363" max="4363" width="9.5" style="163" bestFit="1" customWidth="1"/>
    <col min="4364" max="4364" width="13.1640625" style="163" bestFit="1" customWidth="1"/>
    <col min="4365" max="4609" width="9.33203125" style="163"/>
    <col min="4610" max="4610" width="29.83203125" style="163" customWidth="1"/>
    <col min="4611" max="4611" width="25" style="163" customWidth="1"/>
    <col min="4612" max="4612" width="12.83203125" style="163" bestFit="1" customWidth="1"/>
    <col min="4613" max="4613" width="20.1640625" style="163" customWidth="1"/>
    <col min="4614" max="4614" width="27.1640625" style="163" customWidth="1"/>
    <col min="4615" max="4615" width="20.1640625" style="163" customWidth="1"/>
    <col min="4616" max="4617" width="17.1640625" style="163" customWidth="1"/>
    <col min="4618" max="4618" width="19" style="163" customWidth="1"/>
    <col min="4619" max="4619" width="9.5" style="163" bestFit="1" customWidth="1"/>
    <col min="4620" max="4620" width="13.1640625" style="163" bestFit="1" customWidth="1"/>
    <col min="4621" max="4865" width="9.33203125" style="163"/>
    <col min="4866" max="4866" width="29.83203125" style="163" customWidth="1"/>
    <col min="4867" max="4867" width="25" style="163" customWidth="1"/>
    <col min="4868" max="4868" width="12.83203125" style="163" bestFit="1" customWidth="1"/>
    <col min="4869" max="4869" width="20.1640625" style="163" customWidth="1"/>
    <col min="4870" max="4870" width="27.1640625" style="163" customWidth="1"/>
    <col min="4871" max="4871" width="20.1640625" style="163" customWidth="1"/>
    <col min="4872" max="4873" width="17.1640625" style="163" customWidth="1"/>
    <col min="4874" max="4874" width="19" style="163" customWidth="1"/>
    <col min="4875" max="4875" width="9.5" style="163" bestFit="1" customWidth="1"/>
    <col min="4876" max="4876" width="13.1640625" style="163" bestFit="1" customWidth="1"/>
    <col min="4877" max="5121" width="9.33203125" style="163"/>
    <col min="5122" max="5122" width="29.83203125" style="163" customWidth="1"/>
    <col min="5123" max="5123" width="25" style="163" customWidth="1"/>
    <col min="5124" max="5124" width="12.83203125" style="163" bestFit="1" customWidth="1"/>
    <col min="5125" max="5125" width="20.1640625" style="163" customWidth="1"/>
    <col min="5126" max="5126" width="27.1640625" style="163" customWidth="1"/>
    <col min="5127" max="5127" width="20.1640625" style="163" customWidth="1"/>
    <col min="5128" max="5129" width="17.1640625" style="163" customWidth="1"/>
    <col min="5130" max="5130" width="19" style="163" customWidth="1"/>
    <col min="5131" max="5131" width="9.5" style="163" bestFit="1" customWidth="1"/>
    <col min="5132" max="5132" width="13.1640625" style="163" bestFit="1" customWidth="1"/>
    <col min="5133" max="5377" width="9.33203125" style="163"/>
    <col min="5378" max="5378" width="29.83203125" style="163" customWidth="1"/>
    <col min="5379" max="5379" width="25" style="163" customWidth="1"/>
    <col min="5380" max="5380" width="12.83203125" style="163" bestFit="1" customWidth="1"/>
    <col min="5381" max="5381" width="20.1640625" style="163" customWidth="1"/>
    <col min="5382" max="5382" width="27.1640625" style="163" customWidth="1"/>
    <col min="5383" max="5383" width="20.1640625" style="163" customWidth="1"/>
    <col min="5384" max="5385" width="17.1640625" style="163" customWidth="1"/>
    <col min="5386" max="5386" width="19" style="163" customWidth="1"/>
    <col min="5387" max="5387" width="9.5" style="163" bestFit="1" customWidth="1"/>
    <col min="5388" max="5388" width="13.1640625" style="163" bestFit="1" customWidth="1"/>
    <col min="5389" max="5633" width="9.33203125" style="163"/>
    <col min="5634" max="5634" width="29.83203125" style="163" customWidth="1"/>
    <col min="5635" max="5635" width="25" style="163" customWidth="1"/>
    <col min="5636" max="5636" width="12.83203125" style="163" bestFit="1" customWidth="1"/>
    <col min="5637" max="5637" width="20.1640625" style="163" customWidth="1"/>
    <col min="5638" max="5638" width="27.1640625" style="163" customWidth="1"/>
    <col min="5639" max="5639" width="20.1640625" style="163" customWidth="1"/>
    <col min="5640" max="5641" width="17.1640625" style="163" customWidth="1"/>
    <col min="5642" max="5642" width="19" style="163" customWidth="1"/>
    <col min="5643" max="5643" width="9.5" style="163" bestFit="1" customWidth="1"/>
    <col min="5644" max="5644" width="13.1640625" style="163" bestFit="1" customWidth="1"/>
    <col min="5645" max="5889" width="9.33203125" style="163"/>
    <col min="5890" max="5890" width="29.83203125" style="163" customWidth="1"/>
    <col min="5891" max="5891" width="25" style="163" customWidth="1"/>
    <col min="5892" max="5892" width="12.83203125" style="163" bestFit="1" customWidth="1"/>
    <col min="5893" max="5893" width="20.1640625" style="163" customWidth="1"/>
    <col min="5894" max="5894" width="27.1640625" style="163" customWidth="1"/>
    <col min="5895" max="5895" width="20.1640625" style="163" customWidth="1"/>
    <col min="5896" max="5897" width="17.1640625" style="163" customWidth="1"/>
    <col min="5898" max="5898" width="19" style="163" customWidth="1"/>
    <col min="5899" max="5899" width="9.5" style="163" bestFit="1" customWidth="1"/>
    <col min="5900" max="5900" width="13.1640625" style="163" bestFit="1" customWidth="1"/>
    <col min="5901" max="6145" width="9.33203125" style="163"/>
    <col min="6146" max="6146" width="29.83203125" style="163" customWidth="1"/>
    <col min="6147" max="6147" width="25" style="163" customWidth="1"/>
    <col min="6148" max="6148" width="12.83203125" style="163" bestFit="1" customWidth="1"/>
    <col min="6149" max="6149" width="20.1640625" style="163" customWidth="1"/>
    <col min="6150" max="6150" width="27.1640625" style="163" customWidth="1"/>
    <col min="6151" max="6151" width="20.1640625" style="163" customWidth="1"/>
    <col min="6152" max="6153" width="17.1640625" style="163" customWidth="1"/>
    <col min="6154" max="6154" width="19" style="163" customWidth="1"/>
    <col min="6155" max="6155" width="9.5" style="163" bestFit="1" customWidth="1"/>
    <col min="6156" max="6156" width="13.1640625" style="163" bestFit="1" customWidth="1"/>
    <col min="6157" max="6401" width="9.33203125" style="163"/>
    <col min="6402" max="6402" width="29.83203125" style="163" customWidth="1"/>
    <col min="6403" max="6403" width="25" style="163" customWidth="1"/>
    <col min="6404" max="6404" width="12.83203125" style="163" bestFit="1" customWidth="1"/>
    <col min="6405" max="6405" width="20.1640625" style="163" customWidth="1"/>
    <col min="6406" max="6406" width="27.1640625" style="163" customWidth="1"/>
    <col min="6407" max="6407" width="20.1640625" style="163" customWidth="1"/>
    <col min="6408" max="6409" width="17.1640625" style="163" customWidth="1"/>
    <col min="6410" max="6410" width="19" style="163" customWidth="1"/>
    <col min="6411" max="6411" width="9.5" style="163" bestFit="1" customWidth="1"/>
    <col min="6412" max="6412" width="13.1640625" style="163" bestFit="1" customWidth="1"/>
    <col min="6413" max="6657" width="9.33203125" style="163"/>
    <col min="6658" max="6658" width="29.83203125" style="163" customWidth="1"/>
    <col min="6659" max="6659" width="25" style="163" customWidth="1"/>
    <col min="6660" max="6660" width="12.83203125" style="163" bestFit="1" customWidth="1"/>
    <col min="6661" max="6661" width="20.1640625" style="163" customWidth="1"/>
    <col min="6662" max="6662" width="27.1640625" style="163" customWidth="1"/>
    <col min="6663" max="6663" width="20.1640625" style="163" customWidth="1"/>
    <col min="6664" max="6665" width="17.1640625" style="163" customWidth="1"/>
    <col min="6666" max="6666" width="19" style="163" customWidth="1"/>
    <col min="6667" max="6667" width="9.5" style="163" bestFit="1" customWidth="1"/>
    <col min="6668" max="6668" width="13.1640625" style="163" bestFit="1" customWidth="1"/>
    <col min="6669" max="6913" width="9.33203125" style="163"/>
    <col min="6914" max="6914" width="29.83203125" style="163" customWidth="1"/>
    <col min="6915" max="6915" width="25" style="163" customWidth="1"/>
    <col min="6916" max="6916" width="12.83203125" style="163" bestFit="1" customWidth="1"/>
    <col min="6917" max="6917" width="20.1640625" style="163" customWidth="1"/>
    <col min="6918" max="6918" width="27.1640625" style="163" customWidth="1"/>
    <col min="6919" max="6919" width="20.1640625" style="163" customWidth="1"/>
    <col min="6920" max="6921" width="17.1640625" style="163" customWidth="1"/>
    <col min="6922" max="6922" width="19" style="163" customWidth="1"/>
    <col min="6923" max="6923" width="9.5" style="163" bestFit="1" customWidth="1"/>
    <col min="6924" max="6924" width="13.1640625" style="163" bestFit="1" customWidth="1"/>
    <col min="6925" max="7169" width="9.33203125" style="163"/>
    <col min="7170" max="7170" width="29.83203125" style="163" customWidth="1"/>
    <col min="7171" max="7171" width="25" style="163" customWidth="1"/>
    <col min="7172" max="7172" width="12.83203125" style="163" bestFit="1" customWidth="1"/>
    <col min="7173" max="7173" width="20.1640625" style="163" customWidth="1"/>
    <col min="7174" max="7174" width="27.1640625" style="163" customWidth="1"/>
    <col min="7175" max="7175" width="20.1640625" style="163" customWidth="1"/>
    <col min="7176" max="7177" width="17.1640625" style="163" customWidth="1"/>
    <col min="7178" max="7178" width="19" style="163" customWidth="1"/>
    <col min="7179" max="7179" width="9.5" style="163" bestFit="1" customWidth="1"/>
    <col min="7180" max="7180" width="13.1640625" style="163" bestFit="1" customWidth="1"/>
    <col min="7181" max="7425" width="9.33203125" style="163"/>
    <col min="7426" max="7426" width="29.83203125" style="163" customWidth="1"/>
    <col min="7427" max="7427" width="25" style="163" customWidth="1"/>
    <col min="7428" max="7428" width="12.83203125" style="163" bestFit="1" customWidth="1"/>
    <col min="7429" max="7429" width="20.1640625" style="163" customWidth="1"/>
    <col min="7430" max="7430" width="27.1640625" style="163" customWidth="1"/>
    <col min="7431" max="7431" width="20.1640625" style="163" customWidth="1"/>
    <col min="7432" max="7433" width="17.1640625" style="163" customWidth="1"/>
    <col min="7434" max="7434" width="19" style="163" customWidth="1"/>
    <col min="7435" max="7435" width="9.5" style="163" bestFit="1" customWidth="1"/>
    <col min="7436" max="7436" width="13.1640625" style="163" bestFit="1" customWidth="1"/>
    <col min="7437" max="7681" width="9.33203125" style="163"/>
    <col min="7682" max="7682" width="29.83203125" style="163" customWidth="1"/>
    <col min="7683" max="7683" width="25" style="163" customWidth="1"/>
    <col min="7684" max="7684" width="12.83203125" style="163" bestFit="1" customWidth="1"/>
    <col min="7685" max="7685" width="20.1640625" style="163" customWidth="1"/>
    <col min="7686" max="7686" width="27.1640625" style="163" customWidth="1"/>
    <col min="7687" max="7687" width="20.1640625" style="163" customWidth="1"/>
    <col min="7688" max="7689" width="17.1640625" style="163" customWidth="1"/>
    <col min="7690" max="7690" width="19" style="163" customWidth="1"/>
    <col min="7691" max="7691" width="9.5" style="163" bestFit="1" customWidth="1"/>
    <col min="7692" max="7692" width="13.1640625" style="163" bestFit="1" customWidth="1"/>
    <col min="7693" max="7937" width="9.33203125" style="163"/>
    <col min="7938" max="7938" width="29.83203125" style="163" customWidth="1"/>
    <col min="7939" max="7939" width="25" style="163" customWidth="1"/>
    <col min="7940" max="7940" width="12.83203125" style="163" bestFit="1" customWidth="1"/>
    <col min="7941" max="7941" width="20.1640625" style="163" customWidth="1"/>
    <col min="7942" max="7942" width="27.1640625" style="163" customWidth="1"/>
    <col min="7943" max="7943" width="20.1640625" style="163" customWidth="1"/>
    <col min="7944" max="7945" width="17.1640625" style="163" customWidth="1"/>
    <col min="7946" max="7946" width="19" style="163" customWidth="1"/>
    <col min="7947" max="7947" width="9.5" style="163" bestFit="1" customWidth="1"/>
    <col min="7948" max="7948" width="13.1640625" style="163" bestFit="1" customWidth="1"/>
    <col min="7949" max="8193" width="9.33203125" style="163"/>
    <col min="8194" max="8194" width="29.83203125" style="163" customWidth="1"/>
    <col min="8195" max="8195" width="25" style="163" customWidth="1"/>
    <col min="8196" max="8196" width="12.83203125" style="163" bestFit="1" customWidth="1"/>
    <col min="8197" max="8197" width="20.1640625" style="163" customWidth="1"/>
    <col min="8198" max="8198" width="27.1640625" style="163" customWidth="1"/>
    <col min="8199" max="8199" width="20.1640625" style="163" customWidth="1"/>
    <col min="8200" max="8201" width="17.1640625" style="163" customWidth="1"/>
    <col min="8202" max="8202" width="19" style="163" customWidth="1"/>
    <col min="8203" max="8203" width="9.5" style="163" bestFit="1" customWidth="1"/>
    <col min="8204" max="8204" width="13.1640625" style="163" bestFit="1" customWidth="1"/>
    <col min="8205" max="8449" width="9.33203125" style="163"/>
    <col min="8450" max="8450" width="29.83203125" style="163" customWidth="1"/>
    <col min="8451" max="8451" width="25" style="163" customWidth="1"/>
    <col min="8452" max="8452" width="12.83203125" style="163" bestFit="1" customWidth="1"/>
    <col min="8453" max="8453" width="20.1640625" style="163" customWidth="1"/>
    <col min="8454" max="8454" width="27.1640625" style="163" customWidth="1"/>
    <col min="8455" max="8455" width="20.1640625" style="163" customWidth="1"/>
    <col min="8456" max="8457" width="17.1640625" style="163" customWidth="1"/>
    <col min="8458" max="8458" width="19" style="163" customWidth="1"/>
    <col min="8459" max="8459" width="9.5" style="163" bestFit="1" customWidth="1"/>
    <col min="8460" max="8460" width="13.1640625" style="163" bestFit="1" customWidth="1"/>
    <col min="8461" max="8705" width="9.33203125" style="163"/>
    <col min="8706" max="8706" width="29.83203125" style="163" customWidth="1"/>
    <col min="8707" max="8707" width="25" style="163" customWidth="1"/>
    <col min="8708" max="8708" width="12.83203125" style="163" bestFit="1" customWidth="1"/>
    <col min="8709" max="8709" width="20.1640625" style="163" customWidth="1"/>
    <col min="8710" max="8710" width="27.1640625" style="163" customWidth="1"/>
    <col min="8711" max="8711" width="20.1640625" style="163" customWidth="1"/>
    <col min="8712" max="8713" width="17.1640625" style="163" customWidth="1"/>
    <col min="8714" max="8714" width="19" style="163" customWidth="1"/>
    <col min="8715" max="8715" width="9.5" style="163" bestFit="1" customWidth="1"/>
    <col min="8716" max="8716" width="13.1640625" style="163" bestFit="1" customWidth="1"/>
    <col min="8717" max="8961" width="9.33203125" style="163"/>
    <col min="8962" max="8962" width="29.83203125" style="163" customWidth="1"/>
    <col min="8963" max="8963" width="25" style="163" customWidth="1"/>
    <col min="8964" max="8964" width="12.83203125" style="163" bestFit="1" customWidth="1"/>
    <col min="8965" max="8965" width="20.1640625" style="163" customWidth="1"/>
    <col min="8966" max="8966" width="27.1640625" style="163" customWidth="1"/>
    <col min="8967" max="8967" width="20.1640625" style="163" customWidth="1"/>
    <col min="8968" max="8969" width="17.1640625" style="163" customWidth="1"/>
    <col min="8970" max="8970" width="19" style="163" customWidth="1"/>
    <col min="8971" max="8971" width="9.5" style="163" bestFit="1" customWidth="1"/>
    <col min="8972" max="8972" width="13.1640625" style="163" bestFit="1" customWidth="1"/>
    <col min="8973" max="9217" width="9.33203125" style="163"/>
    <col min="9218" max="9218" width="29.83203125" style="163" customWidth="1"/>
    <col min="9219" max="9219" width="25" style="163" customWidth="1"/>
    <col min="9220" max="9220" width="12.83203125" style="163" bestFit="1" customWidth="1"/>
    <col min="9221" max="9221" width="20.1640625" style="163" customWidth="1"/>
    <col min="9222" max="9222" width="27.1640625" style="163" customWidth="1"/>
    <col min="9223" max="9223" width="20.1640625" style="163" customWidth="1"/>
    <col min="9224" max="9225" width="17.1640625" style="163" customWidth="1"/>
    <col min="9226" max="9226" width="19" style="163" customWidth="1"/>
    <col min="9227" max="9227" width="9.5" style="163" bestFit="1" customWidth="1"/>
    <col min="9228" max="9228" width="13.1640625" style="163" bestFit="1" customWidth="1"/>
    <col min="9229" max="9473" width="9.33203125" style="163"/>
    <col min="9474" max="9474" width="29.83203125" style="163" customWidth="1"/>
    <col min="9475" max="9475" width="25" style="163" customWidth="1"/>
    <col min="9476" max="9476" width="12.83203125" style="163" bestFit="1" customWidth="1"/>
    <col min="9477" max="9477" width="20.1640625" style="163" customWidth="1"/>
    <col min="9478" max="9478" width="27.1640625" style="163" customWidth="1"/>
    <col min="9479" max="9479" width="20.1640625" style="163" customWidth="1"/>
    <col min="9480" max="9481" width="17.1640625" style="163" customWidth="1"/>
    <col min="9482" max="9482" width="19" style="163" customWidth="1"/>
    <col min="9483" max="9483" width="9.5" style="163" bestFit="1" customWidth="1"/>
    <col min="9484" max="9484" width="13.1640625" style="163" bestFit="1" customWidth="1"/>
    <col min="9485" max="9729" width="9.33203125" style="163"/>
    <col min="9730" max="9730" width="29.83203125" style="163" customWidth="1"/>
    <col min="9731" max="9731" width="25" style="163" customWidth="1"/>
    <col min="9732" max="9732" width="12.83203125" style="163" bestFit="1" customWidth="1"/>
    <col min="9733" max="9733" width="20.1640625" style="163" customWidth="1"/>
    <col min="9734" max="9734" width="27.1640625" style="163" customWidth="1"/>
    <col min="9735" max="9735" width="20.1640625" style="163" customWidth="1"/>
    <col min="9736" max="9737" width="17.1640625" style="163" customWidth="1"/>
    <col min="9738" max="9738" width="19" style="163" customWidth="1"/>
    <col min="9739" max="9739" width="9.5" style="163" bestFit="1" customWidth="1"/>
    <col min="9740" max="9740" width="13.1640625" style="163" bestFit="1" customWidth="1"/>
    <col min="9741" max="9985" width="9.33203125" style="163"/>
    <col min="9986" max="9986" width="29.83203125" style="163" customWidth="1"/>
    <col min="9987" max="9987" width="25" style="163" customWidth="1"/>
    <col min="9988" max="9988" width="12.83203125" style="163" bestFit="1" customWidth="1"/>
    <col min="9989" max="9989" width="20.1640625" style="163" customWidth="1"/>
    <col min="9990" max="9990" width="27.1640625" style="163" customWidth="1"/>
    <col min="9991" max="9991" width="20.1640625" style="163" customWidth="1"/>
    <col min="9992" max="9993" width="17.1640625" style="163" customWidth="1"/>
    <col min="9994" max="9994" width="19" style="163" customWidth="1"/>
    <col min="9995" max="9995" width="9.5" style="163" bestFit="1" customWidth="1"/>
    <col min="9996" max="9996" width="13.1640625" style="163" bestFit="1" customWidth="1"/>
    <col min="9997" max="10241" width="9.33203125" style="163"/>
    <col min="10242" max="10242" width="29.83203125" style="163" customWidth="1"/>
    <col min="10243" max="10243" width="25" style="163" customWidth="1"/>
    <col min="10244" max="10244" width="12.83203125" style="163" bestFit="1" customWidth="1"/>
    <col min="10245" max="10245" width="20.1640625" style="163" customWidth="1"/>
    <col min="10246" max="10246" width="27.1640625" style="163" customWidth="1"/>
    <col min="10247" max="10247" width="20.1640625" style="163" customWidth="1"/>
    <col min="10248" max="10249" width="17.1640625" style="163" customWidth="1"/>
    <col min="10250" max="10250" width="19" style="163" customWidth="1"/>
    <col min="10251" max="10251" width="9.5" style="163" bestFit="1" customWidth="1"/>
    <col min="10252" max="10252" width="13.1640625" style="163" bestFit="1" customWidth="1"/>
    <col min="10253" max="10497" width="9.33203125" style="163"/>
    <col min="10498" max="10498" width="29.83203125" style="163" customWidth="1"/>
    <col min="10499" max="10499" width="25" style="163" customWidth="1"/>
    <col min="10500" max="10500" width="12.83203125" style="163" bestFit="1" customWidth="1"/>
    <col min="10501" max="10501" width="20.1640625" style="163" customWidth="1"/>
    <col min="10502" max="10502" width="27.1640625" style="163" customWidth="1"/>
    <col min="10503" max="10503" width="20.1640625" style="163" customWidth="1"/>
    <col min="10504" max="10505" width="17.1640625" style="163" customWidth="1"/>
    <col min="10506" max="10506" width="19" style="163" customWidth="1"/>
    <col min="10507" max="10507" width="9.5" style="163" bestFit="1" customWidth="1"/>
    <col min="10508" max="10508" width="13.1640625" style="163" bestFit="1" customWidth="1"/>
    <col min="10509" max="10753" width="9.33203125" style="163"/>
    <col min="10754" max="10754" width="29.83203125" style="163" customWidth="1"/>
    <col min="10755" max="10755" width="25" style="163" customWidth="1"/>
    <col min="10756" max="10756" width="12.83203125" style="163" bestFit="1" customWidth="1"/>
    <col min="10757" max="10757" width="20.1640625" style="163" customWidth="1"/>
    <col min="10758" max="10758" width="27.1640625" style="163" customWidth="1"/>
    <col min="10759" max="10759" width="20.1640625" style="163" customWidth="1"/>
    <col min="10760" max="10761" width="17.1640625" style="163" customWidth="1"/>
    <col min="10762" max="10762" width="19" style="163" customWidth="1"/>
    <col min="10763" max="10763" width="9.5" style="163" bestFit="1" customWidth="1"/>
    <col min="10764" max="10764" width="13.1640625" style="163" bestFit="1" customWidth="1"/>
    <col min="10765" max="11009" width="9.33203125" style="163"/>
    <col min="11010" max="11010" width="29.83203125" style="163" customWidth="1"/>
    <col min="11011" max="11011" width="25" style="163" customWidth="1"/>
    <col min="11012" max="11012" width="12.83203125" style="163" bestFit="1" customWidth="1"/>
    <col min="11013" max="11013" width="20.1640625" style="163" customWidth="1"/>
    <col min="11014" max="11014" width="27.1640625" style="163" customWidth="1"/>
    <col min="11015" max="11015" width="20.1640625" style="163" customWidth="1"/>
    <col min="11016" max="11017" width="17.1640625" style="163" customWidth="1"/>
    <col min="11018" max="11018" width="19" style="163" customWidth="1"/>
    <col min="11019" max="11019" width="9.5" style="163" bestFit="1" customWidth="1"/>
    <col min="11020" max="11020" width="13.1640625" style="163" bestFit="1" customWidth="1"/>
    <col min="11021" max="11265" width="9.33203125" style="163"/>
    <col min="11266" max="11266" width="29.83203125" style="163" customWidth="1"/>
    <col min="11267" max="11267" width="25" style="163" customWidth="1"/>
    <col min="11268" max="11268" width="12.83203125" style="163" bestFit="1" customWidth="1"/>
    <col min="11269" max="11269" width="20.1640625" style="163" customWidth="1"/>
    <col min="11270" max="11270" width="27.1640625" style="163" customWidth="1"/>
    <col min="11271" max="11271" width="20.1640625" style="163" customWidth="1"/>
    <col min="11272" max="11273" width="17.1640625" style="163" customWidth="1"/>
    <col min="11274" max="11274" width="19" style="163" customWidth="1"/>
    <col min="11275" max="11275" width="9.5" style="163" bestFit="1" customWidth="1"/>
    <col min="11276" max="11276" width="13.1640625" style="163" bestFit="1" customWidth="1"/>
    <col min="11277" max="11521" width="9.33203125" style="163"/>
    <col min="11522" max="11522" width="29.83203125" style="163" customWidth="1"/>
    <col min="11523" max="11523" width="25" style="163" customWidth="1"/>
    <col min="11524" max="11524" width="12.83203125" style="163" bestFit="1" customWidth="1"/>
    <col min="11525" max="11525" width="20.1640625" style="163" customWidth="1"/>
    <col min="11526" max="11526" width="27.1640625" style="163" customWidth="1"/>
    <col min="11527" max="11527" width="20.1640625" style="163" customWidth="1"/>
    <col min="11528" max="11529" width="17.1640625" style="163" customWidth="1"/>
    <col min="11530" max="11530" width="19" style="163" customWidth="1"/>
    <col min="11531" max="11531" width="9.5" style="163" bestFit="1" customWidth="1"/>
    <col min="11532" max="11532" width="13.1640625" style="163" bestFit="1" customWidth="1"/>
    <col min="11533" max="11777" width="9.33203125" style="163"/>
    <col min="11778" max="11778" width="29.83203125" style="163" customWidth="1"/>
    <col min="11779" max="11779" width="25" style="163" customWidth="1"/>
    <col min="11780" max="11780" width="12.83203125" style="163" bestFit="1" customWidth="1"/>
    <col min="11781" max="11781" width="20.1640625" style="163" customWidth="1"/>
    <col min="11782" max="11782" width="27.1640625" style="163" customWidth="1"/>
    <col min="11783" max="11783" width="20.1640625" style="163" customWidth="1"/>
    <col min="11784" max="11785" width="17.1640625" style="163" customWidth="1"/>
    <col min="11786" max="11786" width="19" style="163" customWidth="1"/>
    <col min="11787" max="11787" width="9.5" style="163" bestFit="1" customWidth="1"/>
    <col min="11788" max="11788" width="13.1640625" style="163" bestFit="1" customWidth="1"/>
    <col min="11789" max="12033" width="9.33203125" style="163"/>
    <col min="12034" max="12034" width="29.83203125" style="163" customWidth="1"/>
    <col min="12035" max="12035" width="25" style="163" customWidth="1"/>
    <col min="12036" max="12036" width="12.83203125" style="163" bestFit="1" customWidth="1"/>
    <col min="12037" max="12037" width="20.1640625" style="163" customWidth="1"/>
    <col min="12038" max="12038" width="27.1640625" style="163" customWidth="1"/>
    <col min="12039" max="12039" width="20.1640625" style="163" customWidth="1"/>
    <col min="12040" max="12041" width="17.1640625" style="163" customWidth="1"/>
    <col min="12042" max="12042" width="19" style="163" customWidth="1"/>
    <col min="12043" max="12043" width="9.5" style="163" bestFit="1" customWidth="1"/>
    <col min="12044" max="12044" width="13.1640625" style="163" bestFit="1" customWidth="1"/>
    <col min="12045" max="12289" width="9.33203125" style="163"/>
    <col min="12290" max="12290" width="29.83203125" style="163" customWidth="1"/>
    <col min="12291" max="12291" width="25" style="163" customWidth="1"/>
    <col min="12292" max="12292" width="12.83203125" style="163" bestFit="1" customWidth="1"/>
    <col min="12293" max="12293" width="20.1640625" style="163" customWidth="1"/>
    <col min="12294" max="12294" width="27.1640625" style="163" customWidth="1"/>
    <col min="12295" max="12295" width="20.1640625" style="163" customWidth="1"/>
    <col min="12296" max="12297" width="17.1640625" style="163" customWidth="1"/>
    <col min="12298" max="12298" width="19" style="163" customWidth="1"/>
    <col min="12299" max="12299" width="9.5" style="163" bestFit="1" customWidth="1"/>
    <col min="12300" max="12300" width="13.1640625" style="163" bestFit="1" customWidth="1"/>
    <col min="12301" max="12545" width="9.33203125" style="163"/>
    <col min="12546" max="12546" width="29.83203125" style="163" customWidth="1"/>
    <col min="12547" max="12547" width="25" style="163" customWidth="1"/>
    <col min="12548" max="12548" width="12.83203125" style="163" bestFit="1" customWidth="1"/>
    <col min="12549" max="12549" width="20.1640625" style="163" customWidth="1"/>
    <col min="12550" max="12550" width="27.1640625" style="163" customWidth="1"/>
    <col min="12551" max="12551" width="20.1640625" style="163" customWidth="1"/>
    <col min="12552" max="12553" width="17.1640625" style="163" customWidth="1"/>
    <col min="12554" max="12554" width="19" style="163" customWidth="1"/>
    <col min="12555" max="12555" width="9.5" style="163" bestFit="1" customWidth="1"/>
    <col min="12556" max="12556" width="13.1640625" style="163" bestFit="1" customWidth="1"/>
    <col min="12557" max="12801" width="9.33203125" style="163"/>
    <col min="12802" max="12802" width="29.83203125" style="163" customWidth="1"/>
    <col min="12803" max="12803" width="25" style="163" customWidth="1"/>
    <col min="12804" max="12804" width="12.83203125" style="163" bestFit="1" customWidth="1"/>
    <col min="12805" max="12805" width="20.1640625" style="163" customWidth="1"/>
    <col min="12806" max="12806" width="27.1640625" style="163" customWidth="1"/>
    <col min="12807" max="12807" width="20.1640625" style="163" customWidth="1"/>
    <col min="12808" max="12809" width="17.1640625" style="163" customWidth="1"/>
    <col min="12810" max="12810" width="19" style="163" customWidth="1"/>
    <col min="12811" max="12811" width="9.5" style="163" bestFit="1" customWidth="1"/>
    <col min="12812" max="12812" width="13.1640625" style="163" bestFit="1" customWidth="1"/>
    <col min="12813" max="13057" width="9.33203125" style="163"/>
    <col min="13058" max="13058" width="29.83203125" style="163" customWidth="1"/>
    <col min="13059" max="13059" width="25" style="163" customWidth="1"/>
    <col min="13060" max="13060" width="12.83203125" style="163" bestFit="1" customWidth="1"/>
    <col min="13061" max="13061" width="20.1640625" style="163" customWidth="1"/>
    <col min="13062" max="13062" width="27.1640625" style="163" customWidth="1"/>
    <col min="13063" max="13063" width="20.1640625" style="163" customWidth="1"/>
    <col min="13064" max="13065" width="17.1640625" style="163" customWidth="1"/>
    <col min="13066" max="13066" width="19" style="163" customWidth="1"/>
    <col min="13067" max="13067" width="9.5" style="163" bestFit="1" customWidth="1"/>
    <col min="13068" max="13068" width="13.1640625" style="163" bestFit="1" customWidth="1"/>
    <col min="13069" max="13313" width="9.33203125" style="163"/>
    <col min="13314" max="13314" width="29.83203125" style="163" customWidth="1"/>
    <col min="13315" max="13315" width="25" style="163" customWidth="1"/>
    <col min="13316" max="13316" width="12.83203125" style="163" bestFit="1" customWidth="1"/>
    <col min="13317" max="13317" width="20.1640625" style="163" customWidth="1"/>
    <col min="13318" max="13318" width="27.1640625" style="163" customWidth="1"/>
    <col min="13319" max="13319" width="20.1640625" style="163" customWidth="1"/>
    <col min="13320" max="13321" width="17.1640625" style="163" customWidth="1"/>
    <col min="13322" max="13322" width="19" style="163" customWidth="1"/>
    <col min="13323" max="13323" width="9.5" style="163" bestFit="1" customWidth="1"/>
    <col min="13324" max="13324" width="13.1640625" style="163" bestFit="1" customWidth="1"/>
    <col min="13325" max="13569" width="9.33203125" style="163"/>
    <col min="13570" max="13570" width="29.83203125" style="163" customWidth="1"/>
    <col min="13571" max="13571" width="25" style="163" customWidth="1"/>
    <col min="13572" max="13572" width="12.83203125" style="163" bestFit="1" customWidth="1"/>
    <col min="13573" max="13573" width="20.1640625" style="163" customWidth="1"/>
    <col min="13574" max="13574" width="27.1640625" style="163" customWidth="1"/>
    <col min="13575" max="13575" width="20.1640625" style="163" customWidth="1"/>
    <col min="13576" max="13577" width="17.1640625" style="163" customWidth="1"/>
    <col min="13578" max="13578" width="19" style="163" customWidth="1"/>
    <col min="13579" max="13579" width="9.5" style="163" bestFit="1" customWidth="1"/>
    <col min="13580" max="13580" width="13.1640625" style="163" bestFit="1" customWidth="1"/>
    <col min="13581" max="13825" width="9.33203125" style="163"/>
    <col min="13826" max="13826" width="29.83203125" style="163" customWidth="1"/>
    <col min="13827" max="13827" width="25" style="163" customWidth="1"/>
    <col min="13828" max="13828" width="12.83203125" style="163" bestFit="1" customWidth="1"/>
    <col min="13829" max="13829" width="20.1640625" style="163" customWidth="1"/>
    <col min="13830" max="13830" width="27.1640625" style="163" customWidth="1"/>
    <col min="13831" max="13831" width="20.1640625" style="163" customWidth="1"/>
    <col min="13832" max="13833" width="17.1640625" style="163" customWidth="1"/>
    <col min="13834" max="13834" width="19" style="163" customWidth="1"/>
    <col min="13835" max="13835" width="9.5" style="163" bestFit="1" customWidth="1"/>
    <col min="13836" max="13836" width="13.1640625" style="163" bestFit="1" customWidth="1"/>
    <col min="13837" max="14081" width="9.33203125" style="163"/>
    <col min="14082" max="14082" width="29.83203125" style="163" customWidth="1"/>
    <col min="14083" max="14083" width="25" style="163" customWidth="1"/>
    <col min="14084" max="14084" width="12.83203125" style="163" bestFit="1" customWidth="1"/>
    <col min="14085" max="14085" width="20.1640625" style="163" customWidth="1"/>
    <col min="14086" max="14086" width="27.1640625" style="163" customWidth="1"/>
    <col min="14087" max="14087" width="20.1640625" style="163" customWidth="1"/>
    <col min="14088" max="14089" width="17.1640625" style="163" customWidth="1"/>
    <col min="14090" max="14090" width="19" style="163" customWidth="1"/>
    <col min="14091" max="14091" width="9.5" style="163" bestFit="1" customWidth="1"/>
    <col min="14092" max="14092" width="13.1640625" style="163" bestFit="1" customWidth="1"/>
    <col min="14093" max="14337" width="9.33203125" style="163"/>
    <col min="14338" max="14338" width="29.83203125" style="163" customWidth="1"/>
    <col min="14339" max="14339" width="25" style="163" customWidth="1"/>
    <col min="14340" max="14340" width="12.83203125" style="163" bestFit="1" customWidth="1"/>
    <col min="14341" max="14341" width="20.1640625" style="163" customWidth="1"/>
    <col min="14342" max="14342" width="27.1640625" style="163" customWidth="1"/>
    <col min="14343" max="14343" width="20.1640625" style="163" customWidth="1"/>
    <col min="14344" max="14345" width="17.1640625" style="163" customWidth="1"/>
    <col min="14346" max="14346" width="19" style="163" customWidth="1"/>
    <col min="14347" max="14347" width="9.5" style="163" bestFit="1" customWidth="1"/>
    <col min="14348" max="14348" width="13.1640625" style="163" bestFit="1" customWidth="1"/>
    <col min="14349" max="14593" width="9.33203125" style="163"/>
    <col min="14594" max="14594" width="29.83203125" style="163" customWidth="1"/>
    <col min="14595" max="14595" width="25" style="163" customWidth="1"/>
    <col min="14596" max="14596" width="12.83203125" style="163" bestFit="1" customWidth="1"/>
    <col min="14597" max="14597" width="20.1640625" style="163" customWidth="1"/>
    <col min="14598" max="14598" width="27.1640625" style="163" customWidth="1"/>
    <col min="14599" max="14599" width="20.1640625" style="163" customWidth="1"/>
    <col min="14600" max="14601" width="17.1640625" style="163" customWidth="1"/>
    <col min="14602" max="14602" width="19" style="163" customWidth="1"/>
    <col min="14603" max="14603" width="9.5" style="163" bestFit="1" customWidth="1"/>
    <col min="14604" max="14604" width="13.1640625" style="163" bestFit="1" customWidth="1"/>
    <col min="14605" max="14849" width="9.33203125" style="163"/>
    <col min="14850" max="14850" width="29.83203125" style="163" customWidth="1"/>
    <col min="14851" max="14851" width="25" style="163" customWidth="1"/>
    <col min="14852" max="14852" width="12.83203125" style="163" bestFit="1" customWidth="1"/>
    <col min="14853" max="14853" width="20.1640625" style="163" customWidth="1"/>
    <col min="14854" max="14854" width="27.1640625" style="163" customWidth="1"/>
    <col min="14855" max="14855" width="20.1640625" style="163" customWidth="1"/>
    <col min="14856" max="14857" width="17.1640625" style="163" customWidth="1"/>
    <col min="14858" max="14858" width="19" style="163" customWidth="1"/>
    <col min="14859" max="14859" width="9.5" style="163" bestFit="1" customWidth="1"/>
    <col min="14860" max="14860" width="13.1640625" style="163" bestFit="1" customWidth="1"/>
    <col min="14861" max="15105" width="9.33203125" style="163"/>
    <col min="15106" max="15106" width="29.83203125" style="163" customWidth="1"/>
    <col min="15107" max="15107" width="25" style="163" customWidth="1"/>
    <col min="15108" max="15108" width="12.83203125" style="163" bestFit="1" customWidth="1"/>
    <col min="15109" max="15109" width="20.1640625" style="163" customWidth="1"/>
    <col min="15110" max="15110" width="27.1640625" style="163" customWidth="1"/>
    <col min="15111" max="15111" width="20.1640625" style="163" customWidth="1"/>
    <col min="15112" max="15113" width="17.1640625" style="163" customWidth="1"/>
    <col min="15114" max="15114" width="19" style="163" customWidth="1"/>
    <col min="15115" max="15115" width="9.5" style="163" bestFit="1" customWidth="1"/>
    <col min="15116" max="15116" width="13.1640625" style="163" bestFit="1" customWidth="1"/>
    <col min="15117" max="15361" width="9.33203125" style="163"/>
    <col min="15362" max="15362" width="29.83203125" style="163" customWidth="1"/>
    <col min="15363" max="15363" width="25" style="163" customWidth="1"/>
    <col min="15364" max="15364" width="12.83203125" style="163" bestFit="1" customWidth="1"/>
    <col min="15365" max="15365" width="20.1640625" style="163" customWidth="1"/>
    <col min="15366" max="15366" width="27.1640625" style="163" customWidth="1"/>
    <col min="15367" max="15367" width="20.1640625" style="163" customWidth="1"/>
    <col min="15368" max="15369" width="17.1640625" style="163" customWidth="1"/>
    <col min="15370" max="15370" width="19" style="163" customWidth="1"/>
    <col min="15371" max="15371" width="9.5" style="163" bestFit="1" customWidth="1"/>
    <col min="15372" max="15372" width="13.1640625" style="163" bestFit="1" customWidth="1"/>
    <col min="15373" max="15617" width="9.33203125" style="163"/>
    <col min="15618" max="15618" width="29.83203125" style="163" customWidth="1"/>
    <col min="15619" max="15619" width="25" style="163" customWidth="1"/>
    <col min="15620" max="15620" width="12.83203125" style="163" bestFit="1" customWidth="1"/>
    <col min="15621" max="15621" width="20.1640625" style="163" customWidth="1"/>
    <col min="15622" max="15622" width="27.1640625" style="163" customWidth="1"/>
    <col min="15623" max="15623" width="20.1640625" style="163" customWidth="1"/>
    <col min="15624" max="15625" width="17.1640625" style="163" customWidth="1"/>
    <col min="15626" max="15626" width="19" style="163" customWidth="1"/>
    <col min="15627" max="15627" width="9.5" style="163" bestFit="1" customWidth="1"/>
    <col min="15628" max="15628" width="13.1640625" style="163" bestFit="1" customWidth="1"/>
    <col min="15629" max="15873" width="9.33203125" style="163"/>
    <col min="15874" max="15874" width="29.83203125" style="163" customWidth="1"/>
    <col min="15875" max="15875" width="25" style="163" customWidth="1"/>
    <col min="15876" max="15876" width="12.83203125" style="163" bestFit="1" customWidth="1"/>
    <col min="15877" max="15877" width="20.1640625" style="163" customWidth="1"/>
    <col min="15878" max="15878" width="27.1640625" style="163" customWidth="1"/>
    <col min="15879" max="15879" width="20.1640625" style="163" customWidth="1"/>
    <col min="15880" max="15881" width="17.1640625" style="163" customWidth="1"/>
    <col min="15882" max="15882" width="19" style="163" customWidth="1"/>
    <col min="15883" max="15883" width="9.5" style="163" bestFit="1" customWidth="1"/>
    <col min="15884" max="15884" width="13.1640625" style="163" bestFit="1" customWidth="1"/>
    <col min="15885" max="16129" width="9.33203125" style="163"/>
    <col min="16130" max="16130" width="29.83203125" style="163" customWidth="1"/>
    <col min="16131" max="16131" width="25" style="163" customWidth="1"/>
    <col min="16132" max="16132" width="12.83203125" style="163" bestFit="1" customWidth="1"/>
    <col min="16133" max="16133" width="20.1640625" style="163" customWidth="1"/>
    <col min="16134" max="16134" width="27.1640625" style="163" customWidth="1"/>
    <col min="16135" max="16135" width="20.1640625" style="163" customWidth="1"/>
    <col min="16136" max="16137" width="17.1640625" style="163" customWidth="1"/>
    <col min="16138" max="16138" width="19" style="163" customWidth="1"/>
    <col min="16139" max="16139" width="9.5" style="163" bestFit="1" customWidth="1"/>
    <col min="16140" max="16140" width="13.1640625" style="163" bestFit="1" customWidth="1"/>
    <col min="16141" max="16384" width="9.33203125" style="163"/>
  </cols>
  <sheetData>
    <row r="1" spans="1:10" x14ac:dyDescent="0.2">
      <c r="J1" s="39"/>
    </row>
    <row r="2" spans="1:10" ht="24" customHeight="1" x14ac:dyDescent="0.2">
      <c r="A2" s="259" t="s">
        <v>917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ht="21" customHeight="1" x14ac:dyDescent="0.2">
      <c r="A3" s="259" t="s">
        <v>220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6.5" customHeight="1" x14ac:dyDescent="0.25">
      <c r="A4" s="258" t="s">
        <v>133</v>
      </c>
      <c r="B4" s="258"/>
      <c r="C4" s="46">
        <v>111</v>
      </c>
      <c r="D4" s="162"/>
      <c r="E4" s="162"/>
      <c r="F4" s="162"/>
      <c r="G4" s="162"/>
      <c r="H4" s="162"/>
      <c r="I4" s="162"/>
      <c r="J4" s="162"/>
    </row>
    <row r="6" spans="1:10" ht="20.25" customHeight="1" x14ac:dyDescent="0.25">
      <c r="A6" s="258" t="s">
        <v>132</v>
      </c>
      <c r="B6" s="258"/>
      <c r="C6" s="258"/>
      <c r="D6" s="264" t="s">
        <v>258</v>
      </c>
      <c r="E6" s="264"/>
      <c r="F6" s="264"/>
      <c r="G6" s="264"/>
      <c r="H6" s="264"/>
      <c r="I6" s="264"/>
      <c r="J6" s="264"/>
    </row>
    <row r="8" spans="1:10" ht="24" customHeight="1" x14ac:dyDescent="0.2">
      <c r="A8" s="260" t="s">
        <v>221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0" ht="28.5" customHeight="1" x14ac:dyDescent="0.2">
      <c r="A9" s="261" t="s">
        <v>121</v>
      </c>
      <c r="B9" s="262" t="s">
        <v>122</v>
      </c>
      <c r="C9" s="262" t="s">
        <v>123</v>
      </c>
      <c r="D9" s="261" t="s">
        <v>124</v>
      </c>
      <c r="E9" s="261"/>
      <c r="F9" s="261"/>
      <c r="G9" s="261"/>
      <c r="H9" s="262" t="s">
        <v>128</v>
      </c>
      <c r="I9" s="262" t="s">
        <v>129</v>
      </c>
      <c r="J9" s="262" t="s">
        <v>216</v>
      </c>
    </row>
    <row r="10" spans="1:10" x14ac:dyDescent="0.2">
      <c r="A10" s="261"/>
      <c r="B10" s="262"/>
      <c r="C10" s="262"/>
      <c r="D10" s="261" t="s">
        <v>18</v>
      </c>
      <c r="E10" s="263" t="s">
        <v>19</v>
      </c>
      <c r="F10" s="263"/>
      <c r="G10" s="263"/>
      <c r="H10" s="262"/>
      <c r="I10" s="262"/>
      <c r="J10" s="262"/>
    </row>
    <row r="11" spans="1:10" ht="48.75" customHeight="1" x14ac:dyDescent="0.2">
      <c r="A11" s="261"/>
      <c r="B11" s="262"/>
      <c r="C11" s="262"/>
      <c r="D11" s="261"/>
      <c r="E11" s="161" t="s">
        <v>125</v>
      </c>
      <c r="F11" s="161" t="s">
        <v>126</v>
      </c>
      <c r="G11" s="161" t="s">
        <v>127</v>
      </c>
      <c r="H11" s="262"/>
      <c r="I11" s="262"/>
      <c r="J11" s="262"/>
    </row>
    <row r="12" spans="1:10" x14ac:dyDescent="0.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</row>
    <row r="13" spans="1:10" x14ac:dyDescent="0.2">
      <c r="A13" s="47">
        <v>1</v>
      </c>
      <c r="B13" s="23" t="s">
        <v>260</v>
      </c>
      <c r="C13" s="47">
        <v>1</v>
      </c>
      <c r="D13" s="49">
        <f t="shared" ref="D13:D28" si="0">E13+F13+G13+H13+I13</f>
        <v>21062.1</v>
      </c>
      <c r="E13" s="48">
        <v>14015</v>
      </c>
      <c r="F13" s="23"/>
      <c r="G13" s="49">
        <v>7047.1</v>
      </c>
      <c r="H13" s="49"/>
      <c r="I13" s="23"/>
      <c r="J13" s="49">
        <f>D13*12</f>
        <v>252745.19999999998</v>
      </c>
    </row>
    <row r="14" spans="1:10" x14ac:dyDescent="0.2">
      <c r="A14" s="47">
        <v>2</v>
      </c>
      <c r="B14" s="23" t="s">
        <v>261</v>
      </c>
      <c r="C14" s="47">
        <v>1</v>
      </c>
      <c r="D14" s="49">
        <f t="shared" si="0"/>
        <v>19446.599999999999</v>
      </c>
      <c r="E14" s="48">
        <v>12615</v>
      </c>
      <c r="F14" s="23"/>
      <c r="G14" s="49">
        <v>3047.1</v>
      </c>
      <c r="H14" s="49">
        <f t="shared" ref="H14:H33" si="1">E14*30%</f>
        <v>3784.5</v>
      </c>
      <c r="I14" s="23"/>
      <c r="J14" s="49">
        <f>D14*12</f>
        <v>233359.19999999998</v>
      </c>
    </row>
    <row r="15" spans="1:10" x14ac:dyDescent="0.2">
      <c r="A15" s="47">
        <v>3</v>
      </c>
      <c r="B15" s="23" t="s">
        <v>262</v>
      </c>
      <c r="C15" s="47">
        <v>1</v>
      </c>
      <c r="D15" s="49">
        <f t="shared" si="0"/>
        <v>12200</v>
      </c>
      <c r="E15" s="48">
        <v>5966</v>
      </c>
      <c r="F15" s="23"/>
      <c r="G15" s="49">
        <v>6234</v>
      </c>
      <c r="H15" s="49"/>
      <c r="I15" s="23"/>
      <c r="J15" s="49">
        <f>D15*12</f>
        <v>146400</v>
      </c>
    </row>
    <row r="16" spans="1:10" x14ac:dyDescent="0.2">
      <c r="A16" s="47">
        <v>4</v>
      </c>
      <c r="B16" s="23" t="s">
        <v>263</v>
      </c>
      <c r="C16" s="47">
        <v>0.5</v>
      </c>
      <c r="D16" s="49">
        <f t="shared" si="0"/>
        <v>6100</v>
      </c>
      <c r="E16" s="48">
        <v>2495</v>
      </c>
      <c r="F16" s="23"/>
      <c r="G16" s="49">
        <v>2856.5</v>
      </c>
      <c r="H16" s="49">
        <f t="shared" si="1"/>
        <v>748.5</v>
      </c>
      <c r="I16" s="23"/>
      <c r="J16" s="49">
        <f>D16*12</f>
        <v>73200</v>
      </c>
    </row>
    <row r="17" spans="1:10" x14ac:dyDescent="0.2">
      <c r="A17" s="47">
        <v>5</v>
      </c>
      <c r="B17" s="23" t="s">
        <v>264</v>
      </c>
      <c r="C17" s="47">
        <v>2</v>
      </c>
      <c r="D17" s="49">
        <f t="shared" si="0"/>
        <v>12200</v>
      </c>
      <c r="E17" s="48">
        <v>5099</v>
      </c>
      <c r="F17" s="23"/>
      <c r="G17" s="49">
        <v>5571.3</v>
      </c>
      <c r="H17" s="49">
        <f t="shared" si="1"/>
        <v>1529.7</v>
      </c>
      <c r="I17" s="23"/>
      <c r="J17" s="49">
        <f>D17*12*2</f>
        <v>292800</v>
      </c>
    </row>
    <row r="18" spans="1:10" x14ac:dyDescent="0.2">
      <c r="A18" s="47">
        <v>6</v>
      </c>
      <c r="B18" s="23" t="s">
        <v>265</v>
      </c>
      <c r="C18" s="47">
        <v>2</v>
      </c>
      <c r="D18" s="49">
        <f t="shared" si="0"/>
        <v>12200</v>
      </c>
      <c r="E18" s="48">
        <v>5044</v>
      </c>
      <c r="F18" s="23"/>
      <c r="G18" s="49">
        <v>6147.2</v>
      </c>
      <c r="H18" s="49">
        <f>E18*20%</f>
        <v>1008.8000000000001</v>
      </c>
      <c r="I18" s="23"/>
      <c r="J18" s="49">
        <f>D18*12*2</f>
        <v>292800</v>
      </c>
    </row>
    <row r="19" spans="1:10" x14ac:dyDescent="0.2">
      <c r="A19" s="47">
        <v>7</v>
      </c>
      <c r="B19" s="23" t="s">
        <v>266</v>
      </c>
      <c r="C19" s="47">
        <v>1</v>
      </c>
      <c r="D19" s="49">
        <f t="shared" si="0"/>
        <v>15251.3</v>
      </c>
      <c r="E19" s="48">
        <v>8027</v>
      </c>
      <c r="F19" s="23"/>
      <c r="G19" s="108">
        <f>E19*90%</f>
        <v>7224.3</v>
      </c>
      <c r="H19" s="49"/>
      <c r="I19" s="23"/>
      <c r="J19" s="49">
        <f>D19*12</f>
        <v>183015.59999999998</v>
      </c>
    </row>
    <row r="20" spans="1:10" x14ac:dyDescent="0.2">
      <c r="A20" s="47">
        <v>8</v>
      </c>
      <c r="B20" s="23" t="s">
        <v>267</v>
      </c>
      <c r="C20" s="47">
        <v>11</v>
      </c>
      <c r="D20" s="49">
        <f t="shared" si="0"/>
        <v>27210</v>
      </c>
      <c r="E20" s="48">
        <v>6183</v>
      </c>
      <c r="F20" s="49">
        <f>E20*20%</f>
        <v>1236.6000000000001</v>
      </c>
      <c r="G20" s="49">
        <v>17935.5</v>
      </c>
      <c r="H20" s="49">
        <f t="shared" si="1"/>
        <v>1854.8999999999999</v>
      </c>
      <c r="I20" s="23"/>
      <c r="J20" s="49">
        <f>D20*12*11</f>
        <v>3591720</v>
      </c>
    </row>
    <row r="21" spans="1:10" x14ac:dyDescent="0.2">
      <c r="A21" s="47">
        <v>9</v>
      </c>
      <c r="B21" s="23" t="s">
        <v>268</v>
      </c>
      <c r="C21" s="47">
        <v>0.5</v>
      </c>
      <c r="D21" s="49">
        <f t="shared" si="0"/>
        <v>13605</v>
      </c>
      <c r="E21" s="48">
        <v>3091.5</v>
      </c>
      <c r="F21" s="49">
        <f>E21*20%</f>
        <v>618.30000000000007</v>
      </c>
      <c r="G21" s="49">
        <v>8967.75</v>
      </c>
      <c r="H21" s="49">
        <f t="shared" si="1"/>
        <v>927.44999999999993</v>
      </c>
      <c r="I21" s="23"/>
      <c r="J21" s="49">
        <f>D21*12</f>
        <v>163260</v>
      </c>
    </row>
    <row r="22" spans="1:10" x14ac:dyDescent="0.2">
      <c r="A22" s="47">
        <v>10</v>
      </c>
      <c r="B22" s="23" t="s">
        <v>269</v>
      </c>
      <c r="C22" s="47">
        <v>1</v>
      </c>
      <c r="D22" s="49">
        <f t="shared" si="0"/>
        <v>27210</v>
      </c>
      <c r="E22" s="48">
        <v>6075</v>
      </c>
      <c r="F22" s="49">
        <f>E22*20%</f>
        <v>1215</v>
      </c>
      <c r="G22" s="49">
        <v>18097.5</v>
      </c>
      <c r="H22" s="49">
        <f t="shared" si="1"/>
        <v>1822.5</v>
      </c>
      <c r="I22" s="23"/>
      <c r="J22" s="49">
        <f>D22*12</f>
        <v>326520</v>
      </c>
    </row>
    <row r="23" spans="1:10" x14ac:dyDescent="0.2">
      <c r="A23" s="47">
        <v>11</v>
      </c>
      <c r="B23" s="23" t="s">
        <v>270</v>
      </c>
      <c r="C23" s="47">
        <v>0.5</v>
      </c>
      <c r="D23" s="49">
        <f t="shared" si="0"/>
        <v>13605</v>
      </c>
      <c r="E23" s="48">
        <v>3091.5</v>
      </c>
      <c r="F23" s="49">
        <f>E23*20%</f>
        <v>618.30000000000007</v>
      </c>
      <c r="G23" s="49">
        <v>8967.75</v>
      </c>
      <c r="H23" s="49">
        <f t="shared" si="1"/>
        <v>927.44999999999993</v>
      </c>
      <c r="I23" s="23"/>
      <c r="J23" s="49">
        <f>D23*12</f>
        <v>163260</v>
      </c>
    </row>
    <row r="24" spans="1:10" x14ac:dyDescent="0.2">
      <c r="A24" s="47">
        <v>12</v>
      </c>
      <c r="B24" s="23" t="s">
        <v>271</v>
      </c>
      <c r="C24" s="47">
        <v>4</v>
      </c>
      <c r="D24" s="49">
        <f>E24+F24+G24+H24+I24</f>
        <v>12200</v>
      </c>
      <c r="E24" s="48">
        <v>4882</v>
      </c>
      <c r="F24" s="49">
        <f>E24*20%</f>
        <v>976.40000000000009</v>
      </c>
      <c r="G24" s="49">
        <v>4877</v>
      </c>
      <c r="H24" s="49">
        <f t="shared" si="1"/>
        <v>1464.6</v>
      </c>
      <c r="I24" s="23"/>
      <c r="J24" s="49">
        <f>D24*12*4</f>
        <v>585600</v>
      </c>
    </row>
    <row r="25" spans="1:10" x14ac:dyDescent="0.2">
      <c r="A25" s="47">
        <v>13</v>
      </c>
      <c r="B25" s="23" t="s">
        <v>272</v>
      </c>
      <c r="C25" s="47">
        <v>0.5</v>
      </c>
      <c r="D25" s="49">
        <v>6100</v>
      </c>
      <c r="E25" s="48">
        <v>3091.5</v>
      </c>
      <c r="F25" s="23"/>
      <c r="G25" s="49">
        <v>2081.0500000000002</v>
      </c>
      <c r="H25" s="49">
        <f t="shared" si="1"/>
        <v>927.44999999999993</v>
      </c>
      <c r="I25" s="23"/>
      <c r="J25" s="49">
        <f t="shared" ref="J25:J32" si="2">D25*12</f>
        <v>73200</v>
      </c>
    </row>
    <row r="26" spans="1:10" x14ac:dyDescent="0.2">
      <c r="A26" s="47">
        <v>14</v>
      </c>
      <c r="B26" s="23" t="s">
        <v>918</v>
      </c>
      <c r="C26" s="47">
        <v>0.25</v>
      </c>
      <c r="D26" s="49">
        <f t="shared" si="0"/>
        <v>3350</v>
      </c>
      <c r="E26" s="48">
        <v>1681.5</v>
      </c>
      <c r="F26" s="23"/>
      <c r="G26" s="49">
        <v>1668.5</v>
      </c>
      <c r="H26" s="49"/>
      <c r="I26" s="23"/>
      <c r="J26" s="49">
        <f t="shared" si="2"/>
        <v>40200</v>
      </c>
    </row>
    <row r="27" spans="1:10" x14ac:dyDescent="0.2">
      <c r="A27" s="47">
        <v>15</v>
      </c>
      <c r="B27" s="23" t="s">
        <v>274</v>
      </c>
      <c r="C27" s="47">
        <v>1</v>
      </c>
      <c r="D27" s="49">
        <f t="shared" si="0"/>
        <v>27210</v>
      </c>
      <c r="E27" s="48">
        <v>5966</v>
      </c>
      <c r="F27" s="49">
        <f>E27*20%</f>
        <v>1193.2</v>
      </c>
      <c r="G27" s="49">
        <v>18261</v>
      </c>
      <c r="H27" s="49">
        <f t="shared" si="1"/>
        <v>1789.8</v>
      </c>
      <c r="I27" s="23"/>
      <c r="J27" s="49">
        <f t="shared" si="2"/>
        <v>326520</v>
      </c>
    </row>
    <row r="28" spans="1:10" x14ac:dyDescent="0.2">
      <c r="A28" s="47">
        <v>16</v>
      </c>
      <c r="B28" s="23" t="s">
        <v>275</v>
      </c>
      <c r="C28" s="47">
        <v>1</v>
      </c>
      <c r="D28" s="49">
        <f t="shared" si="0"/>
        <v>12200</v>
      </c>
      <c r="E28" s="48">
        <v>5316</v>
      </c>
      <c r="F28" s="23"/>
      <c r="G28" s="49">
        <v>6884</v>
      </c>
      <c r="H28" s="49"/>
      <c r="I28" s="23"/>
      <c r="J28" s="49">
        <f t="shared" si="2"/>
        <v>146400</v>
      </c>
    </row>
    <row r="29" spans="1:10" x14ac:dyDescent="0.2">
      <c r="A29" s="47">
        <v>17</v>
      </c>
      <c r="B29" s="23" t="s">
        <v>276</v>
      </c>
      <c r="C29" s="47">
        <v>1</v>
      </c>
      <c r="D29" s="49">
        <f>E29+F29+G29+H29+I29</f>
        <v>12200</v>
      </c>
      <c r="E29" s="48">
        <v>5207</v>
      </c>
      <c r="F29" s="23"/>
      <c r="G29" s="109">
        <v>6993</v>
      </c>
      <c r="H29" s="49"/>
      <c r="I29" s="23"/>
      <c r="J29" s="49">
        <f t="shared" si="2"/>
        <v>146400</v>
      </c>
    </row>
    <row r="30" spans="1:10" ht="28.5" x14ac:dyDescent="0.2">
      <c r="A30" s="47">
        <v>18</v>
      </c>
      <c r="B30" s="20" t="s">
        <v>277</v>
      </c>
      <c r="C30" s="47">
        <v>1</v>
      </c>
      <c r="D30" s="49">
        <f>E30+F30+G30+H30+I30</f>
        <v>12200</v>
      </c>
      <c r="E30" s="48">
        <v>4990</v>
      </c>
      <c r="F30" s="23"/>
      <c r="G30" s="49">
        <v>5713</v>
      </c>
      <c r="H30" s="49">
        <f t="shared" si="1"/>
        <v>1497</v>
      </c>
      <c r="I30" s="23"/>
      <c r="J30" s="49">
        <f t="shared" si="2"/>
        <v>146400</v>
      </c>
    </row>
    <row r="31" spans="1:10" ht="28.5" x14ac:dyDescent="0.2">
      <c r="A31" s="47">
        <v>19</v>
      </c>
      <c r="B31" s="20" t="s">
        <v>278</v>
      </c>
      <c r="C31" s="47">
        <v>0.75</v>
      </c>
      <c r="D31" s="49">
        <f>E31+F31+G31+H31+I31</f>
        <v>9150</v>
      </c>
      <c r="E31" s="48">
        <v>3783</v>
      </c>
      <c r="F31" s="23"/>
      <c r="G31" s="49">
        <v>4232.1000000000004</v>
      </c>
      <c r="H31" s="49">
        <f>E31*30%</f>
        <v>1134.8999999999999</v>
      </c>
      <c r="I31" s="23"/>
      <c r="J31" s="49">
        <f t="shared" si="2"/>
        <v>109800</v>
      </c>
    </row>
    <row r="32" spans="1:10" ht="42.75" x14ac:dyDescent="0.2">
      <c r="A32" s="47">
        <v>20</v>
      </c>
      <c r="B32" s="20" t="s">
        <v>279</v>
      </c>
      <c r="C32" s="47">
        <v>1</v>
      </c>
      <c r="D32" s="49">
        <f>E32+F32+G32+H32+I32</f>
        <v>12200</v>
      </c>
      <c r="E32" s="48">
        <v>5044</v>
      </c>
      <c r="F32" s="23"/>
      <c r="G32" s="49">
        <v>6147.2</v>
      </c>
      <c r="H32" s="49">
        <f>E32*20%</f>
        <v>1008.8000000000001</v>
      </c>
      <c r="I32" s="23"/>
      <c r="J32" s="49">
        <f t="shared" si="2"/>
        <v>146400</v>
      </c>
    </row>
    <row r="33" spans="1:10" x14ac:dyDescent="0.2">
      <c r="A33" s="164" t="s">
        <v>130</v>
      </c>
      <c r="B33" s="23"/>
      <c r="C33" s="47">
        <f>C13+C14+C15+C16+C17+C18+C19+C20+C21+C22+C23+C24+C25+C26+C27+C28+C29+C30+C31+C32</f>
        <v>32</v>
      </c>
      <c r="D33" s="23"/>
      <c r="E33" s="48"/>
      <c r="F33" s="23"/>
      <c r="G33" s="23"/>
      <c r="H33" s="49">
        <f t="shared" si="1"/>
        <v>0</v>
      </c>
      <c r="I33" s="23"/>
      <c r="J33" s="218">
        <f>J13+J14+J15+J16+J17+J18+J19+J20+J21+J22+J23+J24+J25+J26+J27+J28+J29+J30+J31+J32</f>
        <v>7440000</v>
      </c>
    </row>
    <row r="34" spans="1:10" x14ac:dyDescent="0.2">
      <c r="A34" s="252" t="s">
        <v>674</v>
      </c>
      <c r="B34" s="253"/>
      <c r="C34" s="253"/>
      <c r="D34" s="253"/>
      <c r="E34" s="253"/>
      <c r="F34" s="253"/>
      <c r="G34" s="253"/>
      <c r="H34" s="253"/>
      <c r="I34" s="253"/>
      <c r="J34" s="254"/>
    </row>
    <row r="35" spans="1:10" x14ac:dyDescent="0.2">
      <c r="A35" s="255" t="s">
        <v>280</v>
      </c>
      <c r="B35" s="256"/>
      <c r="C35" s="256"/>
      <c r="D35" s="256"/>
      <c r="E35" s="256"/>
      <c r="F35" s="256"/>
      <c r="G35" s="256"/>
      <c r="H35" s="256"/>
      <c r="I35" s="256"/>
      <c r="J35" s="257"/>
    </row>
  </sheetData>
  <mergeCells count="17">
    <mergeCell ref="A2:J2"/>
    <mergeCell ref="A8:J8"/>
    <mergeCell ref="A9:A11"/>
    <mergeCell ref="B9:B11"/>
    <mergeCell ref="C9:C11"/>
    <mergeCell ref="D10:D11"/>
    <mergeCell ref="E10:G10"/>
    <mergeCell ref="D9:G9"/>
    <mergeCell ref="H9:H11"/>
    <mergeCell ref="I9:I11"/>
    <mergeCell ref="J9:J11"/>
    <mergeCell ref="D6:J6"/>
    <mergeCell ref="A34:J34"/>
    <mergeCell ref="A35:J35"/>
    <mergeCell ref="A6:C6"/>
    <mergeCell ref="A4:B4"/>
    <mergeCell ref="A3:J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13</vt:i4>
      </vt:variant>
    </vt:vector>
  </HeadingPairs>
  <TitlesOfParts>
    <vt:vector size="32" baseType="lpstr">
      <vt:lpstr>заголовочная</vt:lpstr>
      <vt:lpstr>цели, виды деят, услуги</vt:lpstr>
      <vt:lpstr>фин. состояние</vt:lpstr>
      <vt:lpstr>поступления и выплаты 2018</vt:lpstr>
      <vt:lpstr>поступл. и выплаты 2019</vt:lpstr>
      <vt:lpstr>поступл. и выплаты 2020</vt:lpstr>
      <vt:lpstr>закупка ТРУ</vt:lpstr>
      <vt:lpstr>справочная</vt:lpstr>
      <vt:lpstr>обоснование (210) 1</vt:lpstr>
      <vt:lpstr>Обоснование 31.12.18</vt:lpstr>
      <vt:lpstr>обоснование (210) 2. (2)</vt:lpstr>
      <vt:lpstr>обоснование (210) 3.</vt:lpstr>
      <vt:lpstr>обоснование (220)</vt:lpstr>
      <vt:lpstr>обоснование (230)</vt:lpstr>
      <vt:lpstr>обоснование (240-250)</vt:lpstr>
      <vt:lpstr>обоснование (260) 1</vt:lpstr>
      <vt:lpstr>обоснование (260) 4</vt:lpstr>
      <vt:lpstr>обоснование (260) 6</vt:lpstr>
      <vt:lpstr>Лист1</vt:lpstr>
      <vt:lpstr>заголовочная!Область_печати</vt:lpstr>
      <vt:lpstr>'закупка ТРУ'!Область_печати</vt:lpstr>
      <vt:lpstr>'обоснование (210) 1'!Область_печати</vt:lpstr>
      <vt:lpstr>'обоснование (210) 2. (2)'!Область_печати</vt:lpstr>
      <vt:lpstr>'обоснование (210) 3.'!Область_печати</vt:lpstr>
      <vt:lpstr>'обоснование (230)'!Область_печати</vt:lpstr>
      <vt:lpstr>'обоснование (260) 1'!Область_печати</vt:lpstr>
      <vt:lpstr>'обоснование (260) 4'!Область_печати</vt:lpstr>
      <vt:lpstr>'обоснование (260) 6'!Область_печати</vt:lpstr>
      <vt:lpstr>'поступления и выплаты 2018'!Область_печати</vt:lpstr>
      <vt:lpstr>справочная!Область_печати</vt:lpstr>
      <vt:lpstr>'фин. состояние'!Область_печати</vt:lpstr>
      <vt:lpstr>'цели, виды деят, услуги'!Область_печати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2020-02-15T06:42:35Z</dcterms:modified>
</cp:coreProperties>
</file>